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0" windowWidth="15450" windowHeight="11640" activeTab="0"/>
  </bookViews>
  <sheets>
    <sheet name="МСУ" sheetId="1" r:id="rId1"/>
  </sheets>
  <definedNames>
    <definedName name="_Otchet_Period_Source__AT_ObjectName">#REF!</definedName>
    <definedName name="_xlnm._FilterDatabase" localSheetId="0" hidden="1">'МСУ'!$B$6:$R$225</definedName>
    <definedName name="_xlnm.Print_Titles" localSheetId="0">'МСУ'!$3:$6</definedName>
  </definedNames>
  <calcPr fullCalcOnLoad="1"/>
</workbook>
</file>

<file path=xl/sharedStrings.xml><?xml version="1.0" encoding="utf-8"?>
<sst xmlns="http://schemas.openxmlformats.org/spreadsheetml/2006/main" count="975" uniqueCount="595">
  <si>
    <t xml:space="preserve"> Решение совета депутатов "О бюджете МО "Город Отрадное" на 2013г. от 14-12-2012 №50  </t>
  </si>
  <si>
    <t>Соглашение о передаче Кировскому муниципальному району Ленинградской области  полномочий контрольно-счетного органа Отрадненского городского поселения по осуществлению внешнего муниципального финансового контроля от 28-12-2012 №б/н</t>
  </si>
  <si>
    <t>Прил.№1,№3,№4</t>
  </si>
  <si>
    <t>Прил.№1,№2,№3</t>
  </si>
  <si>
    <t>ст. 14, 15</t>
  </si>
  <si>
    <t>0102,0103,0104,0106,0113,1001</t>
  </si>
  <si>
    <t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</si>
  <si>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</si>
  <si>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</si>
  <si>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</si>
  <si>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</si>
  <si>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0107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</si>
  <si>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</si>
  <si>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</si>
  <si>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</si>
  <si>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</si>
  <si>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</si>
  <si>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</si>
  <si>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1202</t>
  </si>
  <si>
    <t>Федеральный закон от 27-12-1991 №2124-1 "О средствах массовой информации"</t>
  </si>
  <si>
    <t>ст. 38</t>
  </si>
  <si>
    <t>08-02-1992 - не установлен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</si>
  <si>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</si>
  <si>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</si>
  <si>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</si>
  <si>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</si>
  <si>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</si>
  <si>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Федеральный закон от 03-12-2012 №216-ФЗ "О федеральном бюджете на 2013 год и на плановый период 2014 и 2015 годов"</t>
  </si>
  <si>
    <t>ст. 12</t>
  </si>
  <si>
    <t>ст. 11</t>
  </si>
  <si>
    <t>ст.11</t>
  </si>
  <si>
    <t>п.4</t>
  </si>
  <si>
    <t>ст.2</t>
  </si>
  <si>
    <t>п.7</t>
  </si>
  <si>
    <t>п.1,2</t>
  </si>
  <si>
    <t>ст.6</t>
  </si>
  <si>
    <t>п.6</t>
  </si>
  <si>
    <t>ст.8-1</t>
  </si>
  <si>
    <t>п.2</t>
  </si>
  <si>
    <t>РП-А-0800</t>
  </si>
  <si>
    <t xml:space="preserve">  Закон Ленинградской области от 11.03.2008 № 14-оз " О правовом регулировании муниципальной службы в Ленинградской области"                         </t>
  </si>
  <si>
    <t>Федеральный закон от 25.12.2008 №273-ФЗ "О противодействии коррупци</t>
  </si>
  <si>
    <t xml:space="preserve">Федеральный закон от 02-03-2007 №25-ФЗ "О муниципальной службе в Российской Федерации"          </t>
  </si>
  <si>
    <t>ст.5,6</t>
  </si>
  <si>
    <t xml:space="preserve">ст. 34                                              </t>
  </si>
  <si>
    <t>29.12.2008 не установлен</t>
  </si>
  <si>
    <t xml:space="preserve">01-06-2007 - не установлен     </t>
  </si>
  <si>
    <t>Постановление Правительсва РФ от 14-06-2013 №502 "Об утверждении требований к программам комплексного развития систем коммунальной инфраструктуры поселений, городских округов"</t>
  </si>
  <si>
    <t>29-06-2013 - не установлен</t>
  </si>
  <si>
    <t>Федеральный закон от 29-12-2004 №190-ФЗ "Градостроительный кодекс Российской Федерации"</t>
  </si>
  <si>
    <t>ст.8</t>
  </si>
  <si>
    <t>30.12.2004 не установлен</t>
  </si>
  <si>
    <t>Постановление Правительства Ленинградской области от 05-06-2007 №126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</t>
  </si>
  <si>
    <t>Федеральный закон от 24-07-2007 №209-ФЗ "О развитии малого и среднего предпринимательства в Российской Федерации"</t>
  </si>
  <si>
    <t>ст. 27</t>
  </si>
  <si>
    <t>Федеральный закон от 23-11-2009 №261-ФЗ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</si>
  <si>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ст. 8</t>
  </si>
  <si>
    <t>27-11-2009 - не установлен</t>
  </si>
  <si>
    <t>Областной закон от 25.12.2012 г. № 101-оз " Об областном бюджете  Ленинграсдкой области на 2014 год и плановый 2015 и 2016 годов"</t>
  </si>
  <si>
    <t>21-03-2012 - 31-12-2012</t>
  </si>
  <si>
    <t>24-04-2013 - не установлен</t>
  </si>
  <si>
    <t>28-01-2013-31-12-2013</t>
  </si>
  <si>
    <t>Решение cовета депутатов муниципального образования Отрадненское городское поселение муниципального образования Кировский муниципальный район Ленинградской области от 18-11-2009 №13 "Об утверждении Положения о муниципальном долге муниципального образования Отрадненское городское поселение муниципального образования Кировский муниципальный район Ленинградской области"</t>
  </si>
  <si>
    <t>Постановление Правительства Ленинградской области от 02-03-2009 №45 "О долгосрочной целевой программе "Совершенствование и развитие автомобильных дорог Ленинградской области на 2009-2020 годы"</t>
  </si>
  <si>
    <t>03-09-2013-31-12-2013</t>
  </si>
  <si>
    <t>07-06-2013-31-12-2013</t>
  </si>
  <si>
    <t>Решение совета депутатов  МО "Город Отрадное" от 14-12-2012 №50 "О бюджете МО "Город Отрадное" на 2013год"</t>
  </si>
  <si>
    <t>0111,1301</t>
  </si>
  <si>
    <t>ст. 14</t>
  </si>
  <si>
    <t>06-10-2003 - не установлен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</si>
  <si>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</si>
  <si>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</si>
  <si>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</si>
  <si>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</si>
  <si>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</si>
  <si>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</si>
  <si>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0113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</si>
  <si>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</si>
  <si>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</si>
  <si>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</si>
  <si>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Федеральный закон от 30-12-2004 №210-ФЗ "Об основах регулирования тарифов организаций коммунального комплекса"</t>
  </si>
  <si>
    <t>ст. 5</t>
  </si>
  <si>
    <t>01-01-2010 - не установлен</t>
  </si>
  <si>
    <t>1.1.12.</t>
  </si>
  <si>
    <t>дорожная деятельность в отношении автомобильных дорог местного значения в границах населенных пунктов поселения, включая создание и обеспечение функционирования парковок (парковочных мест),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</si>
  <si>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РП-А-1200</t>
  </si>
  <si>
    <t>02-04-2009 - не установлен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</si>
  <si>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</si>
  <si>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</si>
  <si>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</si>
  <si>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</t>
  </si>
  <si>
    <t>Федеральный закон  от 29-12-2004 №188-ФЗ "Жилищный кодекс РФ"</t>
  </si>
  <si>
    <t>ст. 2</t>
  </si>
  <si>
    <t>01-03-2005 - не установлен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</si>
  <si>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</si>
  <si>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</si>
  <si>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</si>
  <si>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</si>
  <si>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</si>
  <si>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</si>
  <si>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</si>
  <si>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</si>
  <si>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</si>
  <si>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0309</t>
  </si>
  <si>
    <t>Федеральный закон  от 21-12-1994 №68-ФЗ "О защите населения в территории от чрезвычайных ситуаций природного и техногенного характера"</t>
  </si>
  <si>
    <t>ст. 11,22,23,24</t>
  </si>
  <si>
    <t>24-12-1994 - не установлен</t>
  </si>
  <si>
    <t>21-12-2005- не установлен</t>
  </si>
  <si>
    <t xml:space="preserve">26-06-2012 - 31-12-2012   </t>
  </si>
  <si>
    <t>Соглашение о передаче полномочий между администрацией  Отрадненского городского поселения Кировского муниципального района Ленинградской области и  администрацией   Кировского муниципального района Ленинградской области от 17-12-2012 №2</t>
  </si>
  <si>
    <t>01-01-2013 - 31-12-2013</t>
  </si>
  <si>
    <t>Соглашение о передаче полномочий между администрацией Отрадненского городского поселения  Кировского муниципального района Ленинградской области и  администрацией  Кировского муниципального района Ленинградской области от 19-12-2011 №3</t>
  </si>
  <si>
    <t>Соглашение о передаче полномочий от 17-12-2012</t>
  </si>
  <si>
    <t>Закон Ленинградской области от 13-11-2003 №93-оз "О защите населения и территорий Ленинградской области от чрезвычайных ситуаций природного и техногенного характера"</t>
  </si>
  <si>
    <t>05-12-2003 - не установлен</t>
  </si>
  <si>
    <t>Постановление Правительства Ленинградской области от 05-06-2007 №126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</t>
  </si>
  <si>
    <t>23-07-2007 - не установлен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</si>
  <si>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</si>
  <si>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</si>
  <si>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</si>
  <si>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Федеральный закон от 21-12-1994 №69-ФЗ "О пожарной безопасности"</t>
  </si>
  <si>
    <t>ст. 19</t>
  </si>
  <si>
    <t>05-01-1995 - не установлен</t>
  </si>
  <si>
    <t>Закон Ленинградской области от 25-12-2006 №169-оз "О пожарной безопасности Ленинградской области"</t>
  </si>
  <si>
    <t>08-01-2007 - не установлен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</si>
  <si>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</si>
  <si>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</si>
  <si>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</si>
  <si>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</si>
  <si>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</si>
  <si>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</si>
  <si>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0801,0804</t>
  </si>
  <si>
    <t>Федеральный закон от 29-12-1994 №78-ФЗ "О библиотечном деле"</t>
  </si>
  <si>
    <t>ст. 40</t>
  </si>
  <si>
    <t>02-01-1995 - не установлен</t>
  </si>
  <si>
    <t>Постановление Правительства Ленинградской области от 20-03-2006 №72 "Об утверждении Методических рекомендаций по исполнению муниципальными образованиями Ленинградской области полномочий в сфере культуры"</t>
  </si>
  <si>
    <t>15-05-2006 - не установлен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</si>
  <si>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</si>
  <si>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</si>
  <si>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</si>
  <si>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</si>
  <si>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</si>
  <si>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</si>
  <si>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</si>
  <si>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</si>
  <si>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</si>
  <si>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</si>
  <si>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</si>
  <si>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</si>
  <si>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1.1.24.</t>
  </si>
  <si>
    <t>Соглашение с комитетом по строительствуву ЛО "О софинансировании строительства жилых домов, долевого участия в строительстве жилых домов и приобретения жилых помещений с целью создания муниципального жилищного фонда для обеспечения жильем граждан, лишившихся жилья в результате пожара" №16 от 20.12.12г.</t>
  </si>
  <si>
    <t>20-12-2012- до момента исполнения обязательств по соглашению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</si>
  <si>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</si>
  <si>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РП-А-2400</t>
  </si>
  <si>
    <t>1.1.26.</t>
  </si>
  <si>
    <t>формирование архивных фондов поселения</t>
  </si>
  <si>
    <t>РП-А-2600</t>
  </si>
  <si>
    <t>организация сбора и вывоза бытовых отходов и мусора</t>
  </si>
  <si>
    <t>0503</t>
  </si>
  <si>
    <t>Федеральный закон от 10-01-2002 №7-ФЗ "Об охране окружающей среды"</t>
  </si>
  <si>
    <t>ст. 7</t>
  </si>
  <si>
    <t>12-01-2002 - не установлен</t>
  </si>
  <si>
    <t>1.1.28.</t>
  </si>
  <si>
    <t>01-01-2013- 31-12-2013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</si>
  <si>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
</t>
  </si>
  <si>
    <t>РП-А-2800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</si>
  <si>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</si>
  <si>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муниципального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</si>
  <si>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</si>
  <si>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0412</t>
  </si>
  <si>
    <t>1.1.30.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</si>
  <si>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</si>
  <si>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РП-А-3000</t>
  </si>
  <si>
    <t>1.1.31.</t>
  </si>
  <si>
    <t>организация ритуальных услуг и содержание мест захоронения</t>
  </si>
  <si>
    <t>РП-А-3100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</si>
  <si>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</si>
  <si>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</si>
  <si>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</si>
  <si>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</si>
  <si>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</si>
  <si>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</si>
  <si>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</si>
  <si>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</si>
  <si>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</si>
  <si>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</si>
  <si>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</si>
  <si>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</si>
  <si>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</si>
  <si>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поселения, а также осуществление муниципального контроля в области использования и охраны особо охраняемых природных территорий местного значения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</si>
  <si>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</si>
  <si>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</si>
  <si>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</si>
  <si>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РП-А-3700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</si>
  <si>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</si>
  <si>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</si>
  <si>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</si>
  <si>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0707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</si>
  <si>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</si>
  <si>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</si>
  <si>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</si>
  <si>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</si>
  <si>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</si>
  <si>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</si>
  <si>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</si>
  <si>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</si>
  <si>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2012-2013гг. проведение дополнительных  выборов депутатов совета депутатов МО  «Город Отрадное» второго созыва; 2014г. выборы депутатов представительного органа местного самоуправления</t>
  </si>
  <si>
    <t>0502</t>
  </si>
  <si>
    <t>0310,0314,0113</t>
  </si>
  <si>
    <t>0113,0501,0502,1003</t>
  </si>
  <si>
    <t>Соглашение с комитетом по дорожному хозяйству ЛО о предоставлении в 2012 г. субсидий бюджету Отрадненского городского поселения Кировского муниципального района Ленинградской области на реализацию мероприятий ДЦП "Совершенствование и развитие автомобильных дорог Ленинградской области на 2009-2020 годы" №4 от 26.06.12г.</t>
  </si>
  <si>
    <t>РП-А-4200</t>
  </si>
  <si>
    <t>1.1.43.</t>
  </si>
  <si>
    <t>Постановление администрации муниципального образования "Город Отрадное" от 12-04-2011 №216 "О создании бюджетного учреждения средства массовой информации "Редакция газеты" Отрадное вчера, сегодня, завтра" муниципального образования Отрадненское городское поселение муниципального образования Кировский муниципальный район Ленинградской области</t>
  </si>
  <si>
    <t>Постановление администрации МО "Город Отрадное" от 28.01.2013 №42 "Об утверждении  муниципального задания бюджетному учреждению МБУ "Редакция газеты "Отрадное вчера,сегодня, завтра""</t>
  </si>
  <si>
    <t>Постановление администрации МО "Город Отрадное" от 30.12.2013 г. № 570 " О муниципальной программе "Развитие социо-культурного пространства на территории МО "Город Отрадное"</t>
  </si>
  <si>
    <t>Постановление администрации МО "Город Отрадное" от 30.12.2013 г. №569 "О муниципальной программе "Безопасность на территории Отрадненского городского поселения Кировского муниципального района Ленинградской области"</t>
  </si>
  <si>
    <t xml:space="preserve">Решение совета депутатов МО "Город Отрадное" от 07-12-2011 №64 "О бюджете МО "Город Отрадное" на 2012год"  </t>
  </si>
  <si>
    <t>Постановление администрации МО "Город Отрадное" от 28.01.2013 №42 "Об утверждении  муниципального задания бюджетному учреждению МБУК "КЦ"Фортуна"</t>
  </si>
  <si>
    <t xml:space="preserve">Решение совета депутатов МО "Город Отрадное" от 07-12-2011 №64 "О бюджете МО "Город Отрадное" на 2012год" </t>
  </si>
  <si>
    <t xml:space="preserve">Решение совета депутатов МО "Город Отрадное"от 11-12-2013 №55 "О бюджете МО "Город Отрадное" на 2014год" </t>
  </si>
  <si>
    <t>Приложение №7,№8,№9</t>
  </si>
  <si>
    <t>01-01-2012-31-12-2012</t>
  </si>
  <si>
    <t xml:space="preserve">Решение совета депутатов МО "Город Отрадное"от 14-12-2012 №50 "О бюджете МО "Город Отрадное" на 2013год" </t>
  </si>
  <si>
    <t>01-12-2014-31-12-2014</t>
  </si>
  <si>
    <t>01-12-2014 -31-12-2014</t>
  </si>
  <si>
    <t>04-11-2006 - 26-03-2012</t>
  </si>
  <si>
    <t>Постановление администрации муниципального образования Отрадненское городское поселение муниципального образования Кировский муниципальный район Ленинградской области от 30-09-2011 №418 "Об утверждении Положения о системах оплаты труда в муниципальных бюджетных учреждениях и муниципальных казенных учреждениях муниципального образования "Город Отрадное" по видам экономической деятельности</t>
  </si>
  <si>
    <t>30-09-2011 -не установлен</t>
  </si>
  <si>
    <t>12-04-2011- не установлен</t>
  </si>
  <si>
    <t>01-01-2012 -31-12-2012</t>
  </si>
  <si>
    <t>01-01-2013 -31-12-2013</t>
  </si>
  <si>
    <t>Приложение №6, №9</t>
  </si>
  <si>
    <t>24-03-2011 - 31-12-2014</t>
  </si>
  <si>
    <t>Постановление администрации муниципального образования Отрадненское городское поселение муниципального образования Кировский муниципальный район Ленинградской области от 10.12.2010г. № 397 Об утверждении долгосрочной целевой программы "Молодёжь на 2011-2014 г.г."</t>
  </si>
  <si>
    <t xml:space="preserve">Соглашение о передаче Кировскому муниципальному району Ленинградской области  полномочий контрольно-счетного органа Отрадненского городского поселения по осуществлению внешнего муниципального финансового контроля от 25-12-2013 №б/н </t>
  </si>
  <si>
    <t>01-01-2014- 31-12-2014</t>
  </si>
  <si>
    <t>01-01-2014 - 31-12-2014</t>
  </si>
  <si>
    <t>Соглашение о передаче полномочий между администрацией  Отрадненского городского поселения Кировского муниципального района Ленинградской области и  администрацией   Кировского муниципального района Ленинградской области от 16-12-2013 №2</t>
  </si>
  <si>
    <t>Соглашение с комитетом по дорожному хозяйству ЛО о предоставлении в 2013 г. субсидий бюджету Отрадненского городского поселения Кировского муниципального района Ленинградской области на реализацию мероприятий ДЦП "Совершенствование и развитие автомобильных дорог Ленинградской области на 2009-2020 годы" №12 от 05.06.13г.</t>
  </si>
  <si>
    <t xml:space="preserve">05-06-2013 - 31-12-2013   </t>
  </si>
  <si>
    <t>Соглашение с комитетом по строительствуву ЛО "О софинансировании строительства жилых домов, долевого участия в строительстве жилых домов и приобретения жилых помещений с целью создания муниципального жилищного фонда для обеспечения жильем граждан, лишившихся жилья в результате пожара" №6 от 29.07.13г.</t>
  </si>
  <si>
    <t>29-07-2013- до момента исполнения обязательств по соглашению</t>
  </si>
  <si>
    <t>Постановление администрации муниципального образования Отрадненское городское поселение муниципального образования Кировский муниципальный район Ленинградской области от 24.03.2011 №151 "Об утверждении долгосрочной целевой программы "Развитие и поддержка малого и среднего предпринимательства на территории муниципального образования "Город Отрадное" на 2011-2014годы"</t>
  </si>
  <si>
    <t xml:space="preserve">Глава администрации МО "Город Отрадное" </t>
  </si>
  <si>
    <t>Ларионов Е.В.</t>
  </si>
  <si>
    <t>Лашкова Н.Ю.</t>
  </si>
  <si>
    <t>Начальник отдела финансов</t>
  </si>
  <si>
    <t>1.1.47.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</si>
  <si>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</t>
  </si>
  <si>
    <t>РП-А-4300</t>
  </si>
  <si>
    <t>1.1.44.</t>
  </si>
  <si>
    <t>осуществление муниципального контроля за проведением муниципальных лотерей</t>
  </si>
  <si>
    <t>РП-А-4400</t>
  </si>
  <si>
    <t>1.1.45.</t>
  </si>
  <si>
    <t>осуществление муниципального контроля на территории особой экономической зоны</t>
  </si>
  <si>
    <t>РП-А-4500</t>
  </si>
  <si>
    <t>1.1.46.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</si>
  <si>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</si>
  <si>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РП-А-4600</t>
  </si>
  <si>
    <t>осуществление мер по противодействию коррупции в границах поселения</t>
  </si>
  <si>
    <t>РП-А-4700</t>
  </si>
  <si>
    <t>1.1.80.</t>
  </si>
  <si>
    <t>организация теплоснабжения, предусмотренного Федеральным законом "О теплоснабжении"</t>
  </si>
  <si>
    <t>РП-А-8000</t>
  </si>
  <si>
    <t>1.1.81.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</si>
  <si>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</si>
  <si>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РП-А-8100</t>
  </si>
  <si>
    <t>1.1.82.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</si>
  <si>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</si>
  <si>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РП-А-8200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</si>
  <si>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
</t>
  </si>
  <si>
    <t>РП-Б</t>
  </si>
  <si>
    <t>1.2.1.</t>
  </si>
  <si>
    <t>РП-Б-0100</t>
  </si>
  <si>
    <t>1.2.2.</t>
  </si>
  <si>
    <t>РП-Б-0200</t>
  </si>
  <si>
    <t>1.2.3.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</si>
  <si>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</si>
  <si>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РП-Б-0300</t>
  </si>
  <si>
    <t>1.2.4.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</si>
  <si>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голосованияпо отзыву депутата, члена выборного органа местного самоуправления, выборного должностного лица местного самоуправления, голосования по вопросамизменения границ муниципального образования. преобразования муниципального образования</t>
  </si>
  <si>
    <t>РП-Б-0400</t>
  </si>
  <si>
    <t>1.2.5.</t>
  </si>
  <si>
    <t>РП-Б-0500</t>
  </si>
  <si>
    <t>1.2.6.</t>
  </si>
  <si>
    <t>РП-Б-0600</t>
  </si>
  <si>
    <t>1.2.7.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</si>
  <si>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</si>
  <si>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РП-Б-0700</t>
  </si>
  <si>
    <t>1.2.8.</t>
  </si>
  <si>
    <t>РП-Б-0800</t>
  </si>
  <si>
    <t>1.2.9.</t>
  </si>
  <si>
    <t>РП-Б-0900</t>
  </si>
  <si>
    <t>1.2.10.</t>
  </si>
  <si>
    <t>РП-Б-1000</t>
  </si>
  <si>
    <t>0104</t>
  </si>
  <si>
    <t>1.2.11.</t>
  </si>
  <si>
    <t>Решение совета депутатов муниципального образования Отрадненское городское поселение муниципального образования Кировский муниципальный район Ленинградской области от 23-05-2012 №26 "Об утверждении Правил благоустройства, содержания и обеспечения санитарного состоянияч территории муниципального образования  Отрадненское городское поселение муниципального образования Кировский муниципальный район Ленинградской области"</t>
  </si>
  <si>
    <t>РП-Б-1100</t>
  </si>
  <si>
    <t>1.2.12.</t>
  </si>
  <si>
    <t>РП-Б-1200</t>
  </si>
  <si>
    <t>1.2.13.</t>
  </si>
  <si>
    <t>РП-Б-1300</t>
  </si>
  <si>
    <t>1.2.14.</t>
  </si>
  <si>
    <t>РП-Б-1400</t>
  </si>
  <si>
    <t>1.2.15.</t>
  </si>
  <si>
    <t>РП-Б-1500</t>
  </si>
  <si>
    <t>1.2.16.</t>
  </si>
  <si>
    <t>РП-Б-1600</t>
  </si>
  <si>
    <t>1.2.17.</t>
  </si>
  <si>
    <t>РП-Б-1700</t>
  </si>
  <si>
    <t>1.2.18.</t>
  </si>
  <si>
    <t>РП-Б-1800</t>
  </si>
  <si>
    <t>1.2.19.</t>
  </si>
  <si>
    <t>РП-Б-1900</t>
  </si>
  <si>
    <t>1.2.20.</t>
  </si>
  <si>
    <t>РП-Б-2000</t>
  </si>
  <si>
    <t>1.2.21.</t>
  </si>
  <si>
    <t>РП-Б-2100</t>
  </si>
  <si>
    <t>1.2.22.</t>
  </si>
  <si>
    <t>РП-Б-2200</t>
  </si>
  <si>
    <t>1.2.23.</t>
  </si>
  <si>
    <t>создание условий для массового отдыха жителей поселения и организация обустройства мест массового отдыха населения</t>
  </si>
  <si>
    <t>РП-Б-2300</t>
  </si>
  <si>
    <t>1.2.24.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</si>
  <si>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</si>
  <si>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РП-Б-2400</t>
  </si>
  <si>
    <t>1.2.25.</t>
  </si>
  <si>
    <t>РП-Б-2500</t>
  </si>
  <si>
    <t>1.2.26.</t>
  </si>
  <si>
    <t>РП-Б-2600</t>
  </si>
  <si>
    <t>1.2.27.</t>
  </si>
  <si>
    <t>РП-Б-2700</t>
  </si>
  <si>
    <t>1.2.28.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</si>
  <si>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</si>
  <si>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РП-Б-2800</t>
  </si>
  <si>
    <t>1.2.29.</t>
  </si>
  <si>
    <t>присвоение наименований улицам, площадям и иным территориям проживания граждан в населенных пунктах, установление нумерации домов, организация освещения улиц и установка указателей с наименованиями улиц и номерами домов</t>
  </si>
  <si>
    <t>РП-Б-2900</t>
  </si>
  <si>
    <t>1.2.30.</t>
  </si>
  <si>
    <t>РП-Б-3000</t>
  </si>
  <si>
    <t>1.2.31.</t>
  </si>
  <si>
    <t>РП-Б-3100</t>
  </si>
  <si>
    <t>1.2.32.</t>
  </si>
  <si>
    <t>РП-Б-3200</t>
  </si>
  <si>
    <t>1.2.33.</t>
  </si>
  <si>
    <t>РП-Б-3300</t>
  </si>
  <si>
    <t>1.2.34.</t>
  </si>
  <si>
    <t>РП-Б-3400</t>
  </si>
  <si>
    <t>1.2.35.</t>
  </si>
  <si>
    <t>РП-Б-3500</t>
  </si>
  <si>
    <t>1.2.36.</t>
  </si>
  <si>
    <t>содействие в развитии сельскохозяйственного производства, создание условий для развития малого предпринимательства</t>
  </si>
  <si>
    <t>РП-Б-3600</t>
  </si>
  <si>
    <t>1.2.37.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</si>
  <si>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</si>
  <si>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РП-Б-3700</t>
  </si>
  <si>
    <t>1.2.38.</t>
  </si>
  <si>
    <t>РП-Б-3800</t>
  </si>
  <si>
    <t>1.2.39.</t>
  </si>
  <si>
    <t>РП-Б-3900</t>
  </si>
  <si>
    <t>1.2.40.</t>
  </si>
  <si>
    <t>осуществление муниципального лесного контроля и надзора</t>
  </si>
  <si>
    <t>РП-Б-4000</t>
  </si>
  <si>
    <t>1.2.41.</t>
  </si>
  <si>
    <t>РП-Б-4100</t>
  </si>
  <si>
    <t>1.2.42.</t>
  </si>
  <si>
    <t>РП-Б-4200</t>
  </si>
  <si>
    <t>1.2.43.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</si>
  <si>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Федералнього закона от 12 января 1996 года № 7-ФЗ "О некоммерческих организациях"</t>
  </si>
  <si>
    <t>РП-Б-4300</t>
  </si>
  <si>
    <t>1.2.44.</t>
  </si>
  <si>
    <t>РП-Б-4400</t>
  </si>
  <si>
    <t>1.2.45.</t>
  </si>
  <si>
    <t>РП-Б-4500</t>
  </si>
  <si>
    <t>1.2.46.</t>
  </si>
  <si>
    <t>РП-Б-4600</t>
  </si>
  <si>
    <t>1.2.47.</t>
  </si>
  <si>
    <t>РП-Б-4700</t>
  </si>
  <si>
    <t>1.2.48.</t>
  </si>
  <si>
    <t>РП-Б-4800</t>
  </si>
  <si>
    <t>1.2.49.</t>
  </si>
  <si>
    <t>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</si>
  <si>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РП-Б-4900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</si>
  <si>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
</t>
  </si>
  <si>
    <t>РП-В</t>
  </si>
  <si>
    <t>1.3.1.</t>
  </si>
  <si>
    <t>осуществление первичного воинского учета на территориях, где отсутствуют военные  комиссариаты</t>
  </si>
  <si>
    <t>РП-В-0100</t>
  </si>
  <si>
    <t>0203</t>
  </si>
  <si>
    <t>РП-А-2700</t>
  </si>
  <si>
    <t>Организация сбора и вывоза бытовых отходов и мусора</t>
  </si>
  <si>
    <t>0103,0113</t>
  </si>
  <si>
    <t>0409</t>
  </si>
  <si>
    <t>1102,0412</t>
  </si>
  <si>
    <t>Постановление Правительства РФ от 29-04-2006 №258 "О субвенциях на осуществление полномочий по первичному воинскому учету на территориях, где отсутствуют военные комиссариаты"</t>
  </si>
  <si>
    <t>, п. 4</t>
  </si>
  <si>
    <t>08-05-2006 - не установлен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</si>
  <si>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</si>
  <si>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21-06-2006 - не установлен</t>
  </si>
  <si>
    <t>Областной закон от 05-12-2011 №98-оз "Об областном бюджете Ленинградской области на 2012 год и на плановый период 2013 и 2014 годов"</t>
  </si>
  <si>
    <t>01-01-2012 - 31-12-2012</t>
  </si>
  <si>
    <t>1.3.2.</t>
  </si>
  <si>
    <t>приложения №1, №2</t>
  </si>
  <si>
    <t>приложения №1,№2</t>
  </si>
  <si>
    <t>Соглашение №73 от 07.06.2013 г. между Комитетом по культуре Ленинградской области и администрацией Отрадненского городского посления Кировского муниципального района Ленинградской области на выполнение мероприятий долгосрочной целевой программы "Капитальный ремонт объектов культуры городских поселений Ленинграсдкой области на 2011-2013 годы" на 2013 год</t>
  </si>
  <si>
    <t>осуществление отдельных государственных полномочий в сфере архивного дела</t>
  </si>
  <si>
    <t>РП-В-0200</t>
  </si>
  <si>
    <t>1.3.3.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</si>
  <si>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</si>
  <si>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РП-В-0300</t>
  </si>
  <si>
    <t>Федеральный закон от 24-06-1999 №120-ФЗ "Об основах системы профилактики безнадзорности и правонарушений несовершеннолетних"</t>
  </si>
  <si>
    <t>ст. 25</t>
  </si>
  <si>
    <t>30-06-1999 - не установлен</t>
  </si>
  <si>
    <t>01-01-2014 -31-12-2014</t>
  </si>
  <si>
    <t>cт.5 п.8 Приложение №7, №8,№9</t>
  </si>
  <si>
    <t>ст.3; ст.4 часть 1 п.5</t>
  </si>
  <si>
    <t>Постановление Правительства Ленинградской области от 27-03-2013 №84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год"</t>
  </si>
  <si>
    <t>Областной закон Ленинградской области от 13-12-2011 №105-оз "О государственной молодежной политике в Ленинградской области"</t>
  </si>
  <si>
    <t>Постановление Правительства Ленинграсдкой области от 31.03.2011 г.№ 80 "О долгосрочной целевой программе "Дети Ленинградской области"на 2011 - 2013 годы"</t>
  </si>
  <si>
    <t>12-05-2011 - не установлен</t>
  </si>
  <si>
    <t>Закон Ленинградской области от 29-12-2005 №125-оз "О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правонарушений несовершеннолетних"</t>
  </si>
  <si>
    <t>1.3.4.</t>
  </si>
  <si>
    <t>исполнение органами местного самоуправления Ленинградской области части функций по исполнению областного бюджета Ленинградской области</t>
  </si>
  <si>
    <t>РП-В-0400</t>
  </si>
  <si>
    <t>1.3.5.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</si>
  <si>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</si>
  <si>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РП-В-0500</t>
  </si>
  <si>
    <t>1.3.6.</t>
  </si>
  <si>
    <t>осуществление отдельных государственных полномочий Ленинградской области в сфере административных правоотношений</t>
  </si>
  <si>
    <t>РП-В-0600</t>
  </si>
  <si>
    <t>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</si>
  <si>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02-11-2006 - не установлен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</si>
  <si>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</si>
  <si>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</si>
  <si>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1.4.1.</t>
  </si>
  <si>
    <t>создание музеев поселений</t>
  </si>
  <si>
    <t>РП-Г-0100</t>
  </si>
  <si>
    <t>1.4.2.</t>
  </si>
  <si>
    <t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</t>
  </si>
  <si>
    <t>РП-Г-0200</t>
  </si>
  <si>
    <t>1.4.3.</t>
  </si>
  <si>
    <t>совершение нотариальных действий, предусмотренных законодательством, в случае отсутствия в поселении нотариуса</t>
  </si>
  <si>
    <t>РП-Г-0300</t>
  </si>
  <si>
    <t>1.4.4.</t>
  </si>
  <si>
    <t>участие в осуществлении деятельности по опеке и попечительству</t>
  </si>
  <si>
    <t>РП-Г-0400</t>
  </si>
  <si>
    <t>1.4.5.</t>
  </si>
  <si>
    <t xml:space="preserve"> Постановление Правительства Ленинградской области от 26-02-2013 №39 "Об утверждении Порядка предоставления иных межбюджетных трансфертов из областного бюджета Ленинградской области бюджетам муниципальных образований на подготовку и проведение мероприятий, посвященных дню образования Ленинградской области, и признании утратившим силу постановления Правительства Ленинградской области от 14 февраля 2012 года N 45"</t>
  </si>
  <si>
    <t>22-04-2013 - не установлен</t>
  </si>
  <si>
    <t>п.1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</si>
  <si>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</si>
  <si>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РП-Г-0500</t>
  </si>
  <si>
    <t>ст. 14.1</t>
  </si>
  <si>
    <t>01-01-2007 - не установлен</t>
  </si>
  <si>
    <t>1.4.6.</t>
  </si>
  <si>
    <t>создание условий для осуществления деятельности , связанной с реализацией прав местных национально-культурных автономий на территории поселения</t>
  </si>
  <si>
    <t>РП-Г-0600</t>
  </si>
  <si>
    <t>1.4.7.</t>
  </si>
  <si>
    <t xml:space="preserve">оказание содействия национально-культурному развитию народов Российской Федерации и реализации мероприятий в сфере межнациональных отношений на территории </t>
  </si>
  <si>
    <t>РП-Г-0700</t>
  </si>
  <si>
    <t>1.4.8.</t>
  </si>
  <si>
    <t>участие в организации и осуществлении мероприятий по мобилизационной подготовке муниципальных предприятий и учреждений, находящихся на территории поселения</t>
  </si>
  <si>
    <t>РП-Г-0800</t>
  </si>
  <si>
    <t>1.4.9.</t>
  </si>
  <si>
    <t>создание условий для развития туризма</t>
  </si>
  <si>
    <t>РП-Г-0900</t>
  </si>
  <si>
    <t>1.4.10.</t>
  </si>
  <si>
    <t>иные расходные обязательства за счет собственных доходов</t>
  </si>
  <si>
    <t>РП-Г-1000</t>
  </si>
  <si>
    <t>1.4.11.</t>
  </si>
  <si>
    <t>создание муниципальной пожарной охраны</t>
  </si>
  <si>
    <t>РП-Г-1100</t>
  </si>
  <si>
    <t>1.4.12.</t>
  </si>
  <si>
    <t xml:space="preserve">оказание поддержки общественным наблюдательным комиссиям, осуществляющим общественный контроль за обеспечением прав человека и содействие лицам, находящимся в местах принудительного содержания.
</t>
  </si>
  <si>
    <t>РП-Г-1200</t>
  </si>
  <si>
    <t>ИТОГО расходные обязательства поселений</t>
  </si>
  <si>
    <t>РП-И-9999</t>
  </si>
  <si>
    <t>гр.0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</si>
  <si>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</si>
  <si>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</si>
  <si>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</si>
  <si>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</si>
  <si>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</si>
  <si>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</si>
  <si>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</si>
  <si>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</si>
  <si>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</si>
  <si>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</si>
  <si>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</si>
  <si>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</si>
  <si>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</si>
  <si>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</si>
  <si>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</si>
  <si>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</si>
  <si>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</si>
  <si>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</si>
  <si>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</si>
  <si>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</si>
  <si>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</si>
  <si>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</si>
  <si>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</si>
  <si>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</si>
  <si>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</si>
  <si>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</si>
  <si>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</si>
  <si>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</si>
  <si>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Реестр расходных обязательств Отрадненского городского поселения Кировского муниципального района Ленинградской области</t>
  </si>
  <si>
    <t>Наименование вопроса местного значения, расходного обязательства</t>
  </si>
  <si>
    <t>Объем средств на исполнение расходного обязательства по всем муниципальным образованиям (тыс.рублей)</t>
  </si>
  <si>
    <t>Нормативные правовые акты, договоры, соглашения муниципальных образований</t>
  </si>
  <si>
    <t>гр.17</t>
  </si>
  <si>
    <t>гр.18</t>
  </si>
  <si>
    <t>гр.19</t>
  </si>
  <si>
    <t>1.</t>
  </si>
  <si>
    <t>1.1.</t>
  </si>
  <si>
    <t/>
  </si>
  <si>
    <t>1.2.</t>
  </si>
  <si>
    <t>1.3.</t>
  </si>
  <si>
    <t>1.4.</t>
  </si>
  <si>
    <t>Расходные обязательства поселений</t>
  </si>
  <si>
    <t>РП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</si>
  <si>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</si>
  <si>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</si>
  <si>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</si>
  <si>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</si>
  <si>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</si>
  <si>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19-04-2008 - не установлен</t>
  </si>
  <si>
    <t xml:space="preserve">  </t>
  </si>
  <si>
    <t>в целом</t>
  </si>
  <si>
    <t>01-01-2008 - не установлен</t>
  </si>
  <si>
    <t>Постановление администрации муниципального образования "Город Отрадное" от 29-12-2009 №340 "Об утверждении положения о порядке и условиях назначения и выплаты работникам администрации муниципального образования "Город Отрадное" ежемесячной надбавки к должностному окладу за особые условия работы, ежемесячного денежного поощрения и материальной помощи"</t>
  </si>
  <si>
    <t>Постановление администрации муниципального образования "Город Отрадное" от 29-12-2009 №344 "Об утверждении порядка и условий командирования сотрудников администрации муниципального образования Отрадненское городское поселение муниципального образования Кировский муниципальный район Ленинградской области"</t>
  </si>
  <si>
    <t>29-12-2009 - не установлен</t>
  </si>
  <si>
    <t>Решение совета депутатов муниципального образования "Город Отрадное" от 02-12-2009 №21 "Об утверждении порядка формирования фонда оплаты труда лиц, замещающих муниципальные должности, фонда оплаты труда муниципальных служащих и фонда оплаты труда работников, замещающих должности не являющиеся должностями муниципальной службы в органах местного самоуправления муниципального образования "Город Отрадное"</t>
  </si>
  <si>
    <t>Решение совета депутатов муниципального образования "Город Отрадное" от 24-08-2011 №36 "О порядке назначенмя и выплаты пенсии за выслугу лет лицам,замещавшим должности муниципальной службы "</t>
  </si>
  <si>
    <t>Постановление администрации муниципального образования "Город Отрадное" от 16-03-2010 №63 "Об утверждении перечня должностей, не являющихся должностями муниципальной службы в администрации муниципального образования "Город Отрадное" и их должностных окладов"</t>
  </si>
  <si>
    <t>0501,05002,0503</t>
  </si>
  <si>
    <t>текущий финансовый год 2013 год (план про состоянию на 01.01.2014г)</t>
  </si>
  <si>
    <t>Соглашение о передаче полномочий от 16-12-2013</t>
  </si>
  <si>
    <t>Решение cовета депутатов МО Отрадненское городское поселение от 26-12-2007 №60 "Об утверждении перечня муниципальных должностей и должностей, которые не отнесены к должностям муниципальной службы и их должностных окладов"</t>
  </si>
  <si>
    <t>отчетный  финансовый год (2012 г)</t>
  </si>
  <si>
    <t>очередной финансовый год (2014 г)</t>
  </si>
  <si>
    <t>плановый период (2015-2016гг)</t>
  </si>
  <si>
    <t>Решение cовета депутатов МО Отрадненское городское поселение от 26-12-2007 №61 "Об утверждении перечня должностей муниципальной службы и должностных окладов муниципальных служащих"</t>
  </si>
  <si>
    <t>24-08-2011 - не установлен</t>
  </si>
  <si>
    <t>Устав Отрадненского городского поселения Кировского муниципального района Ленинградской области от 09-12-2005 № 27</t>
  </si>
  <si>
    <t xml:space="preserve">Постановление администрации муниципального образования Отрадненское городское поселение муниципального образования Кировский муниципальный район Ленинградской области от 24.04.2013 №194 "О создании муниципального казённого учреждения "Управление городского хозяйства и обеспечения" </t>
  </si>
  <si>
    <t>01-01-2014-31-12-2014</t>
  </si>
  <si>
    <t>Постановление администрации муниципального образования Отрадненское городское поселение муниципального образования Кировский муниципальный район Ленинградской области от 30.12.2013 № 567 " О муниципальной программе "Поддержка и развитие жилищно-коммунального хозяйства, транспортной инфраструктуры и благоустройства на территории МО "Город Отрадное"</t>
  </si>
  <si>
    <t>01-12-2014-31.12.2014</t>
  </si>
  <si>
    <t>Соглашение №265 от 03.09.2013 г. между Комитетом по культуре Ленинградской области и администрацией Отрадненского городского посления Кировского муниципального района Ленинградской области о предоставлении в 2013 году из областного бюджета Ленинградской области субсидии бюджету Отрадненского городского поселения Кировского муниципального района Ленинградской области на обеспечение выплат стимулирующего характера работникам муниципальных учреждений культуры Ленинградской области</t>
  </si>
  <si>
    <t>01-01-2011 - 31-12-2013</t>
  </si>
  <si>
    <t>01-01-2013-31-12-2013</t>
  </si>
  <si>
    <t>Областной закон от 25.12.2012 г. № 101-оз " Об областном бюджете  Ленинграсдкой области на 2013 год и плановый 2014 и 2015 годов"</t>
  </si>
  <si>
    <t xml:space="preserve">Постановление Правительства Ленинградской области от 21-03-2012 №82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2012 год"       </t>
  </si>
  <si>
    <t>Областной закон Ленинградской области от 15-03-2012 №20-оз "О муниципальных выборах в Ленинградской области"</t>
  </si>
  <si>
    <t xml:space="preserve">Закон Ленинградской области от 13-10-2006 №113-оз "О выборах депутатов представительных органов муниципальных образований и должностных лиц местного самоуправления в Ленинградской области".                </t>
  </si>
  <si>
    <t>27-03-2012 - не установлен</t>
  </si>
  <si>
    <t xml:space="preserve">Областной закон от 05-12-2011 №98-оз "Об областном бюджете Ленинградской области на 2012 год и на плановый период 2013 и 2014 годов" </t>
  </si>
  <si>
    <t xml:space="preserve">Постановление Правительства Ленинградской области от 15-06-2011 №173 "Об утверждении Положения о системах оплаты труда в государственных бюджетных учреждениях Ленинградской области и государственных казенных учреждениях Ленинградской области по видам экономической деятельности" </t>
  </si>
  <si>
    <t>30-09-2011 - не установлен</t>
  </si>
  <si>
    <t>ст.7</t>
  </si>
  <si>
    <t>Постановление администрации муниципального образования "Город Отрадное" от 17-03-2011 №141 "О Порядке официального публикования (обнародования) правовых актов администрации муниципального образования Отрадненское городское поселение муниципального образования Кировский муниципальный район Ленинградской области, затранивающих права, свободы и обязанности человека и гражданина"</t>
  </si>
  <si>
    <t>пункт 7</t>
  </si>
  <si>
    <t>17-03-2011- не установлен</t>
  </si>
  <si>
    <t>Постановление администрации муниципального образования "Город Отрадное" от 26-03-2011 №8 "Об утверждении Положения о порядке расходования средств резервного фонда администрации муниципального образования Отрадненское городское поселение муниципального образования Кировский муниципальный район Ленинградской области"</t>
  </si>
  <si>
    <t xml:space="preserve">26-03-2011- не установлен </t>
  </si>
  <si>
    <t xml:space="preserve">статьи 10,11 </t>
  </si>
  <si>
    <t>18-11-2009- не установлен</t>
  </si>
  <si>
    <t>Устав муниципального образования Отрадненское городское поселение муниципального образования Кировский муниципальный район Ленинградской области от 09-12-2005 № 27</t>
  </si>
  <si>
    <t>ст.3</t>
  </si>
  <si>
    <t xml:space="preserve">21-12-2005- не установлен </t>
  </si>
  <si>
    <t>Постановление администрации муниципального образования Отрадненское городское поселение муниципального образования Кировский муниципальный район Ленинградской области от 07-11-2006 №36 "О формировании и расходовании неснижаемого аврийного запаса материально-технических ресурсов муниципального образования Отрадненское городское поселение"</t>
  </si>
  <si>
    <t>17-11-2006-  не установлен</t>
  </si>
  <si>
    <t xml:space="preserve">Постановление администрации муниципального образования Отрадненское городское поселение муниципального образования Кировский муниципальный район Ленинградской области от 30-09-2011 №418 "Об утверждении Положения о системах оплаты труда в муниципальных бюджетных учреждениях и муниципальных казенных учреждениях муниципального образования "Город Отрадное" по видам экономической деятельности" </t>
  </si>
  <si>
    <t xml:space="preserve">в целом </t>
  </si>
  <si>
    <t>01-09-2011 - не установлен</t>
  </si>
  <si>
    <t>26-04-2006- не определен</t>
  </si>
  <si>
    <t>01-01-2012- 31-12-2012</t>
  </si>
  <si>
    <t>Соглашение о передаче полномочий от 19-12-2011</t>
  </si>
  <si>
    <t>Приложение №6,№9</t>
  </si>
  <si>
    <t xml:space="preserve">Соглашение о передаче Кировскому муниципальному району Ленинградской области  полномочий контрольно-счетного органа Отрадненского городского поселения по осуществлению внешнего муниципального финансового контроля от 01-01-2012 №б/н </t>
  </si>
  <si>
    <t>1.1.2.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</si>
  <si>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</si>
  <si>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РП-А-0200</t>
  </si>
  <si>
    <t>Федеральный закон от 06-10-2003 №131-ФЗ "Об общих принципах организации местного самоуправления в Российской Федерации"</t>
  </si>
  <si>
    <t>ст. 17</t>
  </si>
  <si>
    <t>01-01-2006 - не установлен</t>
  </si>
  <si>
    <t>1.1.3.</t>
  </si>
  <si>
    <t>Постановление Правительства Ленинградской области от 18-07-2011 №224 "О долгосрочной целевой программе "Капитальный ремонт объектов культуры городских поселений Ленинградской области на 2011-2013 годы"</t>
  </si>
  <si>
    <t xml:space="preserve"> </t>
  </si>
  <si>
    <t>27-12-2011 - не установлен</t>
  </si>
  <si>
    <t>Областной закон от 25-12-2012 №101-оз "Об областном бюджете Ленинградской области на 2013 год и на плановый период 2014 и 2015 годов"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</si>
</sst>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</numFmts>
  <fonts count="30">
    <font>
      <sz val="10"/>
      <name val="Arial Cyr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color indexed="8"/>
      <name val="Times New Roman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Tahoma"/>
      <family val="2"/>
    </font>
    <font>
      <sz val="14"/>
      <name val="Arial Cyr"/>
      <family val="0"/>
    </font>
    <font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center" vertical="top"/>
    </xf>
    <xf numFmtId="49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49" fontId="0" fillId="0" borderId="14" xfId="0" applyNumberFormat="1" applyBorder="1" applyAlignment="1">
      <alignment horizontal="left" wrapText="1"/>
    </xf>
    <xf numFmtId="165" fontId="0" fillId="0" borderId="15" xfId="0" applyNumberFormat="1" applyBorder="1" applyAlignment="1">
      <alignment horizontal="right" wrapText="1"/>
    </xf>
    <xf numFmtId="0" fontId="0" fillId="0" borderId="16" xfId="0" applyBorder="1" applyAlignment="1">
      <alignment horizontal="justify" wrapText="1"/>
    </xf>
    <xf numFmtId="0" fontId="0" fillId="0" borderId="17" xfId="0" applyBorder="1" applyAlignment="1">
      <alignment horizontal="justify" wrapText="1"/>
    </xf>
    <xf numFmtId="0" fontId="0" fillId="0" borderId="18" xfId="0" applyBorder="1" applyAlignment="1">
      <alignment horizontal="justify" wrapText="1"/>
    </xf>
    <xf numFmtId="0" fontId="0" fillId="0" borderId="19" xfId="0" applyBorder="1" applyAlignment="1">
      <alignment horizontal="justify" wrapText="1"/>
    </xf>
    <xf numFmtId="165" fontId="0" fillId="0" borderId="20" xfId="0" applyNumberFormat="1" applyBorder="1" applyAlignment="1">
      <alignment horizontal="right" wrapText="1"/>
    </xf>
    <xf numFmtId="165" fontId="0" fillId="0" borderId="21" xfId="0" applyNumberFormat="1" applyBorder="1" applyAlignment="1">
      <alignment horizontal="right" wrapText="1"/>
    </xf>
    <xf numFmtId="165" fontId="0" fillId="0" borderId="22" xfId="0" applyNumberFormat="1" applyBorder="1" applyAlignment="1">
      <alignment horizontal="right" wrapText="1"/>
    </xf>
    <xf numFmtId="49" fontId="0" fillId="24" borderId="14" xfId="0" applyNumberFormat="1" applyFill="1" applyBorder="1" applyAlignment="1">
      <alignment horizontal="left" wrapText="1"/>
    </xf>
    <xf numFmtId="0" fontId="0" fillId="24" borderId="15" xfId="0" applyNumberFormat="1" applyFill="1" applyBorder="1" applyAlignment="1">
      <alignment horizontal="justify" wrapText="1"/>
    </xf>
    <xf numFmtId="49" fontId="0" fillId="24" borderId="15" xfId="0" applyNumberFormat="1" applyFill="1" applyBorder="1" applyAlignment="1">
      <alignment horizontal="center" wrapText="1"/>
    </xf>
    <xf numFmtId="49" fontId="0" fillId="24" borderId="15" xfId="0" applyNumberFormat="1" applyFill="1" applyBorder="1" applyAlignment="1">
      <alignment horizontal="justify" wrapText="1"/>
    </xf>
    <xf numFmtId="0" fontId="0" fillId="24" borderId="15" xfId="0" applyNumberFormat="1" applyFill="1" applyBorder="1" applyAlignment="1">
      <alignment horizontal="right" wrapText="1"/>
    </xf>
    <xf numFmtId="165" fontId="0" fillId="24" borderId="15" xfId="0" applyNumberFormat="1" applyFill="1" applyBorder="1" applyAlignment="1">
      <alignment horizontal="right" wrapText="1"/>
    </xf>
    <xf numFmtId="0" fontId="0" fillId="24" borderId="16" xfId="0" applyFill="1" applyBorder="1" applyAlignment="1">
      <alignment horizontal="justify" wrapText="1"/>
    </xf>
    <xf numFmtId="49" fontId="0" fillId="25" borderId="23" xfId="0" applyNumberFormat="1" applyFill="1" applyBorder="1" applyAlignment="1">
      <alignment horizontal="left" wrapText="1"/>
    </xf>
    <xf numFmtId="0" fontId="0" fillId="25" borderId="24" xfId="0" applyNumberFormat="1" applyFill="1" applyBorder="1" applyAlignment="1">
      <alignment horizontal="justify" wrapText="1"/>
    </xf>
    <xf numFmtId="49" fontId="0" fillId="25" borderId="24" xfId="0" applyNumberFormat="1" applyFill="1" applyBorder="1" applyAlignment="1">
      <alignment horizontal="center" wrapText="1"/>
    </xf>
    <xf numFmtId="49" fontId="0" fillId="25" borderId="24" xfId="0" applyNumberFormat="1" applyFill="1" applyBorder="1" applyAlignment="1">
      <alignment horizontal="justify" wrapText="1"/>
    </xf>
    <xf numFmtId="0" fontId="0" fillId="25" borderId="24" xfId="0" applyNumberFormat="1" applyFill="1" applyBorder="1" applyAlignment="1">
      <alignment horizontal="right" wrapText="1"/>
    </xf>
    <xf numFmtId="165" fontId="0" fillId="25" borderId="24" xfId="0" applyNumberFormat="1" applyFill="1" applyBorder="1" applyAlignment="1">
      <alignment horizontal="right" wrapText="1"/>
    </xf>
    <xf numFmtId="0" fontId="0" fillId="25" borderId="25" xfId="0" applyFill="1" applyBorder="1" applyAlignment="1">
      <alignment horizontal="justify" wrapText="1"/>
    </xf>
    <xf numFmtId="49" fontId="0" fillId="25" borderId="14" xfId="0" applyNumberFormat="1" applyFill="1" applyBorder="1" applyAlignment="1">
      <alignment horizontal="left" wrapText="1"/>
    </xf>
    <xf numFmtId="165" fontId="0" fillId="25" borderId="15" xfId="0" applyNumberFormat="1" applyFill="1" applyBorder="1" applyAlignment="1">
      <alignment horizontal="right" wrapText="1"/>
    </xf>
    <xf numFmtId="0" fontId="0" fillId="25" borderId="16" xfId="0" applyFill="1" applyBorder="1" applyAlignment="1">
      <alignment horizontal="justify" wrapText="1"/>
    </xf>
    <xf numFmtId="49" fontId="0" fillId="0" borderId="20" xfId="0" applyNumberFormat="1" applyBorder="1" applyAlignment="1">
      <alignment horizontal="justify" vertical="top" wrapText="1"/>
    </xf>
    <xf numFmtId="165" fontId="0" fillId="0" borderId="22" xfId="0" applyNumberFormat="1" applyFill="1" applyBorder="1" applyAlignment="1">
      <alignment horizontal="right" wrapText="1"/>
    </xf>
    <xf numFmtId="14" fontId="0" fillId="0" borderId="0" xfId="0" applyNumberFormat="1" applyAlignment="1">
      <alignment horizontal="center" vertical="top"/>
    </xf>
    <xf numFmtId="49" fontId="0" fillId="0" borderId="21" xfId="0" applyNumberFormat="1" applyBorder="1" applyAlignment="1">
      <alignment horizontal="justify" vertical="top" wrapText="1"/>
    </xf>
    <xf numFmtId="0" fontId="26" fillId="0" borderId="21" xfId="0" applyNumberFormat="1" applyFont="1" applyBorder="1" applyAlignment="1">
      <alignment horizontal="justify" vertical="top" wrapText="1"/>
    </xf>
    <xf numFmtId="0" fontId="0" fillId="0" borderId="21" xfId="0" applyNumberFormat="1" applyBorder="1" applyAlignment="1">
      <alignment horizontal="left" vertical="top" wrapText="1"/>
    </xf>
    <xf numFmtId="0" fontId="25" fillId="0" borderId="22" xfId="0" applyNumberFormat="1" applyFont="1" applyBorder="1" applyAlignment="1">
      <alignment horizontal="justify" vertical="top" wrapText="1"/>
    </xf>
    <xf numFmtId="0" fontId="0" fillId="0" borderId="20" xfId="0" applyNumberFormat="1" applyBorder="1" applyAlignment="1">
      <alignment horizontal="justify" vertical="top" wrapText="1"/>
    </xf>
    <xf numFmtId="0" fontId="0" fillId="0" borderId="22" xfId="0" applyNumberFormat="1" applyBorder="1" applyAlignment="1">
      <alignment horizontal="left" vertical="top" wrapText="1"/>
    </xf>
    <xf numFmtId="0" fontId="0" fillId="0" borderId="20" xfId="0" applyNumberFormat="1" applyBorder="1" applyAlignment="1">
      <alignment horizontal="left" vertical="top" wrapText="1"/>
    </xf>
    <xf numFmtId="49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justify" vertical="top" wrapText="1"/>
    </xf>
    <xf numFmtId="49" fontId="0" fillId="0" borderId="22" xfId="0" applyNumberFormat="1" applyBorder="1" applyAlignment="1">
      <alignment horizontal="justify" vertical="top" wrapText="1"/>
    </xf>
    <xf numFmtId="0" fontId="0" fillId="0" borderId="22" xfId="0" applyNumberFormat="1" applyBorder="1" applyAlignment="1">
      <alignment horizontal="justify" vertical="top" wrapText="1"/>
    </xf>
    <xf numFmtId="0" fontId="0" fillId="0" borderId="15" xfId="0" applyNumberFormat="1" applyBorder="1" applyAlignment="1">
      <alignment horizontal="justify" vertical="top" wrapText="1"/>
    </xf>
    <xf numFmtId="49" fontId="0" fillId="0" borderId="15" xfId="0" applyNumberFormat="1" applyBorder="1" applyAlignment="1">
      <alignment horizontal="center" vertical="top" wrapText="1"/>
    </xf>
    <xf numFmtId="49" fontId="0" fillId="0" borderId="15" xfId="0" applyNumberFormat="1" applyBorder="1" applyAlignment="1">
      <alignment horizontal="justify" vertical="top" wrapText="1"/>
    </xf>
    <xf numFmtId="0" fontId="0" fillId="0" borderId="22" xfId="0" applyNumberFormat="1" applyBorder="1" applyAlignment="1">
      <alignment horizontal="right" vertical="top" wrapText="1"/>
    </xf>
    <xf numFmtId="0" fontId="0" fillId="0" borderId="20" xfId="0" applyNumberFormat="1" applyBorder="1" applyAlignment="1">
      <alignment horizontal="justify" wrapText="1"/>
    </xf>
    <xf numFmtId="0" fontId="0" fillId="0" borderId="15" xfId="0" applyNumberFormat="1" applyBorder="1" applyAlignment="1">
      <alignment horizontal="right" vertical="top" wrapText="1"/>
    </xf>
    <xf numFmtId="0" fontId="0" fillId="0" borderId="21" xfId="0" applyNumberFormat="1" applyFill="1" applyBorder="1" applyAlignment="1">
      <alignment horizontal="left" vertical="top" wrapText="1"/>
    </xf>
    <xf numFmtId="0" fontId="0" fillId="0" borderId="20" xfId="0" applyNumberFormat="1" applyBorder="1" applyAlignment="1">
      <alignment horizontal="right" vertical="top" wrapText="1"/>
    </xf>
    <xf numFmtId="49" fontId="0" fillId="0" borderId="21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right" vertical="top" wrapText="1"/>
    </xf>
    <xf numFmtId="0" fontId="0" fillId="24" borderId="15" xfId="0" applyNumberFormat="1" applyFill="1" applyBorder="1" applyAlignment="1">
      <alignment horizontal="justify" vertical="top" wrapText="1"/>
    </xf>
    <xf numFmtId="49" fontId="0" fillId="24" borderId="15" xfId="0" applyNumberFormat="1" applyFill="1" applyBorder="1" applyAlignment="1">
      <alignment horizontal="center" vertical="top" wrapText="1"/>
    </xf>
    <xf numFmtId="49" fontId="0" fillId="24" borderId="15" xfId="0" applyNumberFormat="1" applyFill="1" applyBorder="1" applyAlignment="1">
      <alignment horizontal="justify" vertical="top" wrapText="1"/>
    </xf>
    <xf numFmtId="0" fontId="0" fillId="24" borderId="15" xfId="0" applyNumberFormat="1" applyFill="1" applyBorder="1" applyAlignment="1">
      <alignment horizontal="right" vertical="top" wrapText="1"/>
    </xf>
    <xf numFmtId="0" fontId="0" fillId="25" borderId="15" xfId="0" applyNumberFormat="1" applyFill="1" applyBorder="1" applyAlignment="1">
      <alignment horizontal="justify" vertical="top" wrapText="1"/>
    </xf>
    <xf numFmtId="49" fontId="0" fillId="25" borderId="15" xfId="0" applyNumberFormat="1" applyFill="1" applyBorder="1" applyAlignment="1">
      <alignment horizontal="center" vertical="top" wrapText="1"/>
    </xf>
    <xf numFmtId="49" fontId="0" fillId="25" borderId="15" xfId="0" applyNumberFormat="1" applyFill="1" applyBorder="1" applyAlignment="1">
      <alignment horizontal="justify" vertical="top" wrapText="1"/>
    </xf>
    <xf numFmtId="0" fontId="0" fillId="25" borderId="15" xfId="0" applyNumberFormat="1" applyFill="1" applyBorder="1" applyAlignment="1">
      <alignment horizontal="right" vertical="top" wrapText="1"/>
    </xf>
    <xf numFmtId="49" fontId="0" fillId="0" borderId="20" xfId="0" applyNumberFormat="1" applyFill="1" applyBorder="1" applyAlignment="1">
      <alignment horizontal="justify" vertical="top" wrapText="1"/>
    </xf>
    <xf numFmtId="49" fontId="0" fillId="0" borderId="15" xfId="0" applyNumberFormat="1" applyBorder="1" applyAlignment="1">
      <alignment horizontal="right"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7" fillId="0" borderId="21" xfId="0" applyNumberFormat="1" applyFont="1" applyBorder="1" applyAlignment="1">
      <alignment horizontal="left" vertical="top" wrapText="1"/>
    </xf>
    <xf numFmtId="0" fontId="7" fillId="0" borderId="20" xfId="0" applyNumberFormat="1" applyFont="1" applyBorder="1" applyAlignment="1">
      <alignment horizontal="right" vertical="top" wrapText="1"/>
    </xf>
    <xf numFmtId="0" fontId="7" fillId="0" borderId="22" xfId="0" applyNumberFormat="1" applyFont="1" applyBorder="1" applyAlignment="1">
      <alignment horizontal="right" vertical="top" wrapText="1"/>
    </xf>
    <xf numFmtId="0" fontId="7" fillId="0" borderId="15" xfId="0" applyNumberFormat="1" applyFont="1" applyBorder="1" applyAlignment="1">
      <alignment horizontal="right" vertical="top" wrapText="1"/>
    </xf>
    <xf numFmtId="14" fontId="7" fillId="0" borderId="22" xfId="0" applyNumberFormat="1" applyFont="1" applyBorder="1" applyAlignment="1">
      <alignment horizontal="left" vertical="top" wrapText="1"/>
    </xf>
    <xf numFmtId="0" fontId="7" fillId="0" borderId="21" xfId="0" applyNumberFormat="1" applyFont="1" applyBorder="1" applyAlignment="1">
      <alignment horizontal="right" vertical="top" wrapText="1"/>
    </xf>
    <xf numFmtId="0" fontId="7" fillId="0" borderId="22" xfId="0" applyNumberFormat="1" applyFont="1" applyBorder="1" applyAlignment="1">
      <alignment horizontal="left" vertical="top" wrapText="1"/>
    </xf>
    <xf numFmtId="0" fontId="7" fillId="0" borderId="20" xfId="0" applyNumberFormat="1" applyFont="1" applyBorder="1" applyAlignment="1">
      <alignment horizontal="left" vertical="top" wrapText="1"/>
    </xf>
    <xf numFmtId="0" fontId="7" fillId="24" borderId="15" xfId="0" applyNumberFormat="1" applyFont="1" applyFill="1" applyBorder="1" applyAlignment="1">
      <alignment horizontal="right" wrapText="1"/>
    </xf>
    <xf numFmtId="0" fontId="7" fillId="24" borderId="15" xfId="0" applyNumberFormat="1" applyFont="1" applyFill="1" applyBorder="1" applyAlignment="1">
      <alignment horizontal="right" vertical="top" wrapText="1"/>
    </xf>
    <xf numFmtId="0" fontId="25" fillId="0" borderId="21" xfId="0" applyNumberFormat="1" applyFont="1" applyBorder="1" applyAlignment="1">
      <alignment horizontal="left" vertical="top" wrapText="1"/>
    </xf>
    <xf numFmtId="0" fontId="25" fillId="0" borderId="21" xfId="0" applyNumberFormat="1" applyFont="1" applyBorder="1" applyAlignment="1">
      <alignment horizontal="justify" vertical="top" wrapText="1"/>
    </xf>
    <xf numFmtId="0" fontId="25" fillId="0" borderId="20" xfId="0" applyNumberFormat="1" applyFont="1" applyBorder="1" applyAlignment="1">
      <alignment horizontal="justify" vertical="top" wrapText="1"/>
    </xf>
    <xf numFmtId="0" fontId="25" fillId="0" borderId="15" xfId="0" applyNumberFormat="1" applyFont="1" applyBorder="1" applyAlignment="1">
      <alignment horizontal="justify" vertical="top" wrapText="1"/>
    </xf>
    <xf numFmtId="0" fontId="25" fillId="0" borderId="22" xfId="0" applyNumberFormat="1" applyFont="1" applyBorder="1" applyAlignment="1">
      <alignment horizontal="left" vertical="top" wrapText="1"/>
    </xf>
    <xf numFmtId="0" fontId="25" fillId="24" borderId="15" xfId="0" applyNumberFormat="1" applyFont="1" applyFill="1" applyBorder="1" applyAlignment="1">
      <alignment horizontal="justify" wrapText="1"/>
    </xf>
    <xf numFmtId="0" fontId="25" fillId="24" borderId="15" xfId="0" applyNumberFormat="1" applyFont="1" applyFill="1" applyBorder="1" applyAlignment="1">
      <alignment horizontal="justify" vertical="top" wrapText="1"/>
    </xf>
    <xf numFmtId="49" fontId="0" fillId="0" borderId="22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justify" wrapText="1"/>
    </xf>
    <xf numFmtId="0" fontId="25" fillId="0" borderId="20" xfId="0" applyNumberFormat="1" applyFont="1" applyBorder="1" applyAlignment="1">
      <alignment horizontal="justify" wrapText="1"/>
    </xf>
    <xf numFmtId="0" fontId="25" fillId="0" borderId="21" xfId="0" applyNumberFormat="1" applyFont="1" applyBorder="1" applyAlignment="1">
      <alignment horizontal="justify" wrapText="1"/>
    </xf>
    <xf numFmtId="0" fontId="25" fillId="0" borderId="22" xfId="0" applyNumberFormat="1" applyFont="1" applyBorder="1" applyAlignment="1">
      <alignment horizontal="justify" wrapText="1"/>
    </xf>
    <xf numFmtId="49" fontId="28" fillId="0" borderId="0" xfId="0" applyNumberFormat="1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right" vertical="top" wrapText="1"/>
    </xf>
    <xf numFmtId="0" fontId="0" fillId="0" borderId="22" xfId="0" applyBorder="1" applyAlignment="1">
      <alignment horizontal="center" vertical="top" wrapText="1"/>
    </xf>
    <xf numFmtId="0" fontId="0" fillId="0" borderId="21" xfId="0" applyNumberFormat="1" applyFont="1" applyFill="1" applyBorder="1" applyAlignment="1">
      <alignment horizontal="left" vertical="top" wrapText="1"/>
    </xf>
    <xf numFmtId="0" fontId="0" fillId="0" borderId="20" xfId="0" applyNumberFormat="1" applyFont="1" applyBorder="1" applyAlignment="1">
      <alignment horizontal="right" vertical="top" wrapText="1"/>
    </xf>
    <xf numFmtId="0" fontId="0" fillId="0" borderId="21" xfId="0" applyNumberFormat="1" applyFont="1" applyBorder="1" applyAlignment="1">
      <alignment horizontal="right" vertical="top" wrapText="1"/>
    </xf>
    <xf numFmtId="0" fontId="0" fillId="0" borderId="22" xfId="0" applyNumberFormat="1" applyFont="1" applyBorder="1" applyAlignment="1">
      <alignment horizontal="justify" wrapText="1"/>
    </xf>
    <xf numFmtId="0" fontId="0" fillId="0" borderId="21" xfId="0" applyNumberFormat="1" applyFont="1" applyBorder="1" applyAlignment="1">
      <alignment horizontal="justify" wrapText="1"/>
    </xf>
    <xf numFmtId="0" fontId="0" fillId="0" borderId="21" xfId="0" applyNumberFormat="1" applyFont="1" applyBorder="1" applyAlignment="1">
      <alignment horizontal="justify" vertical="top" wrapText="1"/>
    </xf>
    <xf numFmtId="49" fontId="0" fillId="0" borderId="20" xfId="0" applyNumberFormat="1" applyFont="1" applyBorder="1" applyAlignment="1">
      <alignment horizontal="justify" wrapText="1"/>
    </xf>
    <xf numFmtId="0" fontId="0" fillId="0" borderId="20" xfId="0" applyNumberFormat="1" applyFont="1" applyBorder="1" applyAlignment="1">
      <alignment horizontal="justify" wrapText="1"/>
    </xf>
    <xf numFmtId="49" fontId="0" fillId="0" borderId="21" xfId="0" applyNumberFormat="1" applyFont="1" applyBorder="1" applyAlignment="1">
      <alignment horizontal="justify" wrapText="1"/>
    </xf>
    <xf numFmtId="49" fontId="0" fillId="0" borderId="22" xfId="0" applyNumberFormat="1" applyFont="1" applyBorder="1" applyAlignment="1">
      <alignment horizontal="justify" wrapText="1"/>
    </xf>
    <xf numFmtId="0" fontId="26" fillId="0" borderId="22" xfId="0" applyNumberFormat="1" applyFont="1" applyBorder="1" applyAlignment="1">
      <alignment horizontal="justify" wrapText="1"/>
    </xf>
    <xf numFmtId="0" fontId="26" fillId="0" borderId="21" xfId="0" applyNumberFormat="1" applyFont="1" applyBorder="1" applyAlignment="1">
      <alignment horizontal="justify" wrapText="1"/>
    </xf>
    <xf numFmtId="0" fontId="0" fillId="0" borderId="26" xfId="0" applyNumberFormat="1" applyBorder="1" applyAlignment="1">
      <alignment horizontal="justify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7" fillId="0" borderId="21" xfId="0" applyNumberFormat="1" applyFont="1" applyBorder="1" applyAlignment="1">
      <alignment vertical="top" wrapText="1"/>
    </xf>
    <xf numFmtId="0" fontId="7" fillId="0" borderId="22" xfId="0" applyNumberFormat="1" applyFont="1" applyBorder="1" applyAlignment="1">
      <alignment vertical="top" wrapText="1"/>
    </xf>
    <xf numFmtId="0" fontId="0" fillId="0" borderId="15" xfId="0" applyNumberFormat="1" applyBorder="1" applyAlignment="1">
      <alignment horizontal="left" vertical="top" wrapText="1"/>
    </xf>
    <xf numFmtId="0" fontId="7" fillId="0" borderId="20" xfId="0" applyNumberFormat="1" applyFont="1" applyBorder="1" applyAlignment="1">
      <alignment vertical="top" wrapText="1"/>
    </xf>
    <xf numFmtId="0" fontId="0" fillId="0" borderId="27" xfId="0" applyNumberFormat="1" applyBorder="1" applyAlignment="1">
      <alignment horizontal="justify" vertical="top" wrapText="1"/>
    </xf>
    <xf numFmtId="0" fontId="0" fillId="0" borderId="20" xfId="0" applyNumberFormat="1" applyBorder="1" applyAlignment="1">
      <alignment horizontal="center" vertical="top" wrapText="1"/>
    </xf>
    <xf numFmtId="0" fontId="25" fillId="0" borderId="20" xfId="0" applyNumberFormat="1" applyFont="1" applyBorder="1" applyAlignment="1">
      <alignment horizontal="left" vertical="top" wrapText="1"/>
    </xf>
    <xf numFmtId="0" fontId="0" fillId="0" borderId="20" xfId="0" applyNumberFormat="1" applyBorder="1" applyAlignment="1">
      <alignment vertical="top" wrapText="1"/>
    </xf>
    <xf numFmtId="0" fontId="0" fillId="0" borderId="20" xfId="0" applyNumberFormat="1" applyFill="1" applyBorder="1" applyAlignment="1">
      <alignment horizontal="left" vertical="top" wrapText="1"/>
    </xf>
    <xf numFmtId="0" fontId="0" fillId="0" borderId="22" xfId="0" applyNumberFormat="1" applyFill="1" applyBorder="1" applyAlignment="1">
      <alignment horizontal="left" vertical="top" wrapText="1"/>
    </xf>
    <xf numFmtId="0" fontId="0" fillId="0" borderId="22" xfId="0" applyNumberFormat="1" applyBorder="1" applyAlignment="1">
      <alignment horizontal="justify" wrapText="1"/>
    </xf>
    <xf numFmtId="0" fontId="0" fillId="0" borderId="20" xfId="0" applyNumberFormat="1" applyFill="1" applyBorder="1" applyAlignment="1">
      <alignment vertical="top" wrapText="1"/>
    </xf>
    <xf numFmtId="0" fontId="26" fillId="0" borderId="20" xfId="0" applyNumberFormat="1" applyFont="1" applyBorder="1" applyAlignment="1">
      <alignment horizontal="justify" vertical="top" wrapText="1"/>
    </xf>
    <xf numFmtId="0" fontId="0" fillId="0" borderId="21" xfId="0" applyNumberFormat="1" applyFill="1" applyBorder="1" applyAlignment="1">
      <alignment vertical="top" wrapText="1"/>
    </xf>
    <xf numFmtId="0" fontId="0" fillId="0" borderId="21" xfId="0" applyNumberFormat="1" applyFont="1" applyBorder="1" applyAlignment="1">
      <alignment horizontal="left" vertical="top" wrapText="1"/>
    </xf>
    <xf numFmtId="0" fontId="0" fillId="0" borderId="21" xfId="0" applyNumberFormat="1" applyBorder="1" applyAlignment="1">
      <alignment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49" fontId="0" fillId="0" borderId="22" xfId="0" applyNumberFormat="1" applyBorder="1" applyAlignment="1">
      <alignment horizontal="center" vertical="top" wrapText="1"/>
    </xf>
    <xf numFmtId="0" fontId="0" fillId="0" borderId="22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49" fontId="0" fillId="0" borderId="28" xfId="0" applyNumberForma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29" xfId="0" applyBorder="1" applyAlignment="1">
      <alignment horizontal="left" wrapText="1"/>
    </xf>
    <xf numFmtId="0" fontId="0" fillId="0" borderId="22" xfId="0" applyBorder="1" applyAlignment="1">
      <alignment horizontal="justify" vertical="top" wrapText="1"/>
    </xf>
    <xf numFmtId="0" fontId="0" fillId="0" borderId="22" xfId="0" applyBorder="1" applyAlignment="1">
      <alignment horizontal="center" vertical="top" wrapText="1"/>
    </xf>
    <xf numFmtId="49" fontId="0" fillId="0" borderId="30" xfId="0" applyNumberFormat="1" applyBorder="1" applyAlignment="1">
      <alignment horizontal="left" wrapText="1"/>
    </xf>
    <xf numFmtId="49" fontId="0" fillId="0" borderId="21" xfId="0" applyNumberFormat="1" applyBorder="1" applyAlignment="1">
      <alignment horizontal="center" vertical="top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justify" vertical="top" wrapText="1"/>
    </xf>
    <xf numFmtId="0" fontId="0" fillId="0" borderId="21" xfId="0" applyNumberFormat="1" applyBorder="1" applyAlignment="1">
      <alignment horizontal="justify" vertical="top" wrapText="1"/>
    </xf>
    <xf numFmtId="0" fontId="0" fillId="0" borderId="22" xfId="0" applyNumberFormat="1" applyBorder="1" applyAlignment="1">
      <alignment horizontal="justify" vertical="top" wrapText="1"/>
    </xf>
    <xf numFmtId="165" fontId="0" fillId="0" borderId="21" xfId="0" applyNumberFormat="1" applyBorder="1" applyAlignment="1">
      <alignment horizontal="right" wrapText="1"/>
    </xf>
    <xf numFmtId="165" fontId="0" fillId="0" borderId="22" xfId="0" applyNumberFormat="1" applyBorder="1" applyAlignment="1">
      <alignment horizontal="right" wrapText="1"/>
    </xf>
    <xf numFmtId="0" fontId="0" fillId="0" borderId="20" xfId="0" applyNumberFormat="1" applyBorder="1" applyAlignment="1">
      <alignment horizontal="left" vertical="top" wrapText="1"/>
    </xf>
    <xf numFmtId="0" fontId="0" fillId="0" borderId="21" xfId="0" applyNumberFormat="1" applyBorder="1" applyAlignment="1">
      <alignment horizontal="left" vertical="top" wrapText="1"/>
    </xf>
    <xf numFmtId="0" fontId="25" fillId="0" borderId="20" xfId="0" applyNumberFormat="1" applyFont="1" applyBorder="1" applyAlignment="1">
      <alignment horizontal="left" vertical="top" wrapText="1"/>
    </xf>
    <xf numFmtId="0" fontId="25" fillId="0" borderId="21" xfId="0" applyNumberFormat="1" applyFont="1" applyBorder="1" applyAlignment="1">
      <alignment horizontal="left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2" xfId="0" applyNumberFormat="1" applyBorder="1" applyAlignment="1">
      <alignment horizontal="left" vertical="top" wrapText="1"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Border="1" applyAlignment="1">
      <alignment horizontal="center" vertical="top" wrapText="1"/>
    </xf>
    <xf numFmtId="49" fontId="0" fillId="0" borderId="28" xfId="0" applyNumberFormat="1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21" xfId="0" applyBorder="1" applyAlignment="1">
      <alignment horizontal="justify" vertical="top" wrapText="1"/>
    </xf>
    <xf numFmtId="49" fontId="0" fillId="0" borderId="20" xfId="0" applyNumberForma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6" fillId="0" borderId="31" xfId="0" applyNumberFormat="1" applyFont="1" applyFill="1" applyBorder="1" applyAlignment="1" applyProtection="1">
      <alignment horizontal="center" vertical="top" wrapText="1"/>
      <protection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0" fontId="7" fillId="0" borderId="37" xfId="0" applyFont="1" applyBorder="1" applyAlignment="1">
      <alignment horizontal="center" vertical="top"/>
    </xf>
    <xf numFmtId="0" fontId="7" fillId="0" borderId="38" xfId="0" applyFont="1" applyBorder="1" applyAlignment="1">
      <alignment horizontal="center" vertical="top"/>
    </xf>
    <xf numFmtId="0" fontId="6" fillId="0" borderId="39" xfId="0" applyNumberFormat="1" applyFont="1" applyFill="1" applyBorder="1" applyAlignment="1" applyProtection="1">
      <alignment horizontal="center" vertical="top" wrapText="1"/>
      <protection/>
    </xf>
    <xf numFmtId="49" fontId="0" fillId="0" borderId="20" xfId="0" applyNumberFormat="1" applyBorder="1" applyAlignment="1">
      <alignment horizontal="left" vertical="top" wrapText="1"/>
    </xf>
    <xf numFmtId="49" fontId="0" fillId="0" borderId="21" xfId="0" applyNumberFormat="1" applyBorder="1" applyAlignment="1">
      <alignment horizontal="left" vertical="top" wrapText="1"/>
    </xf>
    <xf numFmtId="0" fontId="0" fillId="0" borderId="17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7" fillId="0" borderId="20" xfId="0" applyNumberFormat="1" applyFont="1" applyBorder="1" applyAlignment="1">
      <alignment horizontal="left" vertical="top" wrapText="1"/>
    </xf>
    <xf numFmtId="0" fontId="7" fillId="0" borderId="21" xfId="0" applyNumberFormat="1" applyFont="1" applyBorder="1" applyAlignment="1">
      <alignment horizontal="left" vertical="top" wrapText="1"/>
    </xf>
    <xf numFmtId="0" fontId="7" fillId="0" borderId="22" xfId="0" applyNumberFormat="1" applyFont="1" applyBorder="1" applyAlignment="1">
      <alignment horizontal="left" vertical="top" wrapText="1"/>
    </xf>
    <xf numFmtId="0" fontId="29" fillId="0" borderId="0" xfId="0" applyFont="1" applyAlignment="1">
      <alignment horizontal="center" vertical="top" wrapText="1"/>
    </xf>
    <xf numFmtId="165" fontId="0" fillId="0" borderId="20" xfId="0" applyNumberFormat="1" applyBorder="1" applyAlignment="1">
      <alignment horizontal="center" wrapText="1"/>
    </xf>
    <xf numFmtId="165" fontId="0" fillId="0" borderId="21" xfId="0" applyNumberFormat="1" applyBorder="1" applyAlignment="1">
      <alignment horizontal="center" wrapText="1"/>
    </xf>
    <xf numFmtId="165" fontId="0" fillId="0" borderId="22" xfId="0" applyNumberFormat="1" applyBorder="1" applyAlignment="1">
      <alignment horizontal="center" wrapText="1"/>
    </xf>
    <xf numFmtId="49" fontId="0" fillId="0" borderId="28" xfId="0" applyNumberFormat="1" applyBorder="1" applyAlignment="1">
      <alignment horizontal="center" wrapText="1"/>
    </xf>
    <xf numFmtId="49" fontId="0" fillId="0" borderId="30" xfId="0" applyNumberFormat="1" applyBorder="1" applyAlignment="1">
      <alignment horizontal="center" wrapText="1"/>
    </xf>
    <xf numFmtId="49" fontId="0" fillId="0" borderId="29" xfId="0" applyNumberFormat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T232"/>
  <sheetViews>
    <sheetView tabSelected="1" zoomScale="75" zoomScaleNormal="75" zoomScalePageLayoutView="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1.625" style="4" bestFit="1" customWidth="1"/>
    <col min="2" max="2" width="39.75390625" style="4" customWidth="1"/>
    <col min="3" max="3" width="11.625" style="4" customWidth="1"/>
    <col min="4" max="4" width="12.125" style="10" customWidth="1"/>
    <col min="5" max="5" width="33.375" style="4" customWidth="1"/>
    <col min="6" max="6" width="10.25390625" style="4" customWidth="1"/>
    <col min="7" max="7" width="11.875" style="4" customWidth="1"/>
    <col min="8" max="8" width="36.125" style="4" customWidth="1"/>
    <col min="9" max="9" width="8.75390625" style="4" customWidth="1"/>
    <col min="10" max="10" width="11.625" style="4" customWidth="1"/>
    <col min="11" max="11" width="34.75390625" style="4" customWidth="1"/>
    <col min="12" max="12" width="13.875" style="4" customWidth="1"/>
    <col min="13" max="13" width="11.125" style="4" customWidth="1"/>
    <col min="14" max="14" width="10.75390625" style="11" customWidth="1"/>
    <col min="15" max="15" width="11.00390625" style="11" customWidth="1"/>
    <col min="16" max="16" width="11.875" style="11" customWidth="1"/>
    <col min="17" max="17" width="12.25390625" style="11" customWidth="1"/>
    <col min="18" max="18" width="12.75390625" style="11" customWidth="1"/>
    <col min="19" max="19" width="11.375" style="11" customWidth="1"/>
    <col min="20" max="20" width="15.375" style="4" customWidth="1"/>
  </cols>
  <sheetData>
    <row r="1" s="5" customFormat="1" ht="12.75">
      <c r="A1" s="41">
        <v>41640</v>
      </c>
    </row>
    <row r="2" spans="2:20" s="5" customFormat="1" ht="18">
      <c r="B2" s="1"/>
      <c r="C2" s="1"/>
      <c r="D2" s="163" t="s">
        <v>508</v>
      </c>
      <c r="E2" s="163"/>
      <c r="F2" s="163"/>
      <c r="G2" s="163"/>
      <c r="H2" s="164"/>
      <c r="I2" s="163"/>
      <c r="J2" s="163"/>
      <c r="K2" s="163"/>
      <c r="L2" s="163"/>
      <c r="M2" s="163"/>
      <c r="N2" s="163"/>
      <c r="O2" s="163"/>
      <c r="P2" s="163"/>
      <c r="Q2" s="163"/>
      <c r="R2" s="2"/>
      <c r="S2" s="2"/>
      <c r="T2" s="2"/>
    </row>
    <row r="3" spans="1:20" s="6" customFormat="1" ht="27" customHeight="1">
      <c r="A3" s="170" t="s">
        <v>509</v>
      </c>
      <c r="B3" s="171"/>
      <c r="C3" s="172"/>
      <c r="D3" s="179" t="s">
        <v>480</v>
      </c>
      <c r="E3" s="159" t="s">
        <v>481</v>
      </c>
      <c r="F3" s="159"/>
      <c r="G3" s="159"/>
      <c r="H3" s="159"/>
      <c r="I3" s="159"/>
      <c r="J3" s="159"/>
      <c r="K3" s="159"/>
      <c r="L3" s="159"/>
      <c r="M3" s="159"/>
      <c r="N3" s="159" t="s">
        <v>510</v>
      </c>
      <c r="O3" s="159"/>
      <c r="P3" s="159"/>
      <c r="Q3" s="159"/>
      <c r="R3" s="159"/>
      <c r="S3" s="159"/>
      <c r="T3" s="159" t="s">
        <v>482</v>
      </c>
    </row>
    <row r="4" spans="1:20" s="6" customFormat="1" ht="23.25" customHeight="1">
      <c r="A4" s="173"/>
      <c r="B4" s="174"/>
      <c r="C4" s="175"/>
      <c r="D4" s="179"/>
      <c r="E4" s="159" t="s">
        <v>483</v>
      </c>
      <c r="F4" s="159"/>
      <c r="G4" s="159"/>
      <c r="H4" s="159" t="s">
        <v>484</v>
      </c>
      <c r="I4" s="159"/>
      <c r="J4" s="159"/>
      <c r="K4" s="159" t="s">
        <v>511</v>
      </c>
      <c r="L4" s="159"/>
      <c r="M4" s="159"/>
      <c r="N4" s="159" t="s">
        <v>542</v>
      </c>
      <c r="O4" s="159"/>
      <c r="P4" s="159" t="s">
        <v>539</v>
      </c>
      <c r="Q4" s="159" t="s">
        <v>543</v>
      </c>
      <c r="R4" s="159" t="s">
        <v>544</v>
      </c>
      <c r="S4" s="159"/>
      <c r="T4" s="159"/>
    </row>
    <row r="5" spans="1:20" s="6" customFormat="1" ht="72">
      <c r="A5" s="176"/>
      <c r="B5" s="177"/>
      <c r="C5" s="178"/>
      <c r="D5" s="179"/>
      <c r="E5" s="12" t="s">
        <v>485</v>
      </c>
      <c r="F5" s="12" t="s">
        <v>486</v>
      </c>
      <c r="G5" s="12" t="s">
        <v>487</v>
      </c>
      <c r="H5" s="12" t="s">
        <v>485</v>
      </c>
      <c r="I5" s="12" t="s">
        <v>486</v>
      </c>
      <c r="J5" s="12" t="s">
        <v>487</v>
      </c>
      <c r="K5" s="12" t="s">
        <v>485</v>
      </c>
      <c r="L5" s="12" t="s">
        <v>486</v>
      </c>
      <c r="M5" s="12" t="s">
        <v>487</v>
      </c>
      <c r="N5" s="12" t="s">
        <v>488</v>
      </c>
      <c r="O5" s="12" t="s">
        <v>489</v>
      </c>
      <c r="P5" s="159"/>
      <c r="Q5" s="159"/>
      <c r="R5" s="12" t="s">
        <v>490</v>
      </c>
      <c r="S5" s="12" t="s">
        <v>491</v>
      </c>
      <c r="T5" s="159"/>
    </row>
    <row r="6" spans="1:20" s="5" customFormat="1" ht="13.5" thickBot="1">
      <c r="A6" s="3" t="s">
        <v>479</v>
      </c>
      <c r="B6" s="3" t="s">
        <v>492</v>
      </c>
      <c r="C6" s="3" t="s">
        <v>493</v>
      </c>
      <c r="D6" s="7" t="s">
        <v>494</v>
      </c>
      <c r="E6" s="8" t="s">
        <v>495</v>
      </c>
      <c r="F6" s="8" t="s">
        <v>496</v>
      </c>
      <c r="G6" s="8" t="s">
        <v>497</v>
      </c>
      <c r="H6" s="8" t="s">
        <v>498</v>
      </c>
      <c r="I6" s="8" t="s">
        <v>499</v>
      </c>
      <c r="J6" s="8" t="s">
        <v>500</v>
      </c>
      <c r="K6" s="8" t="s">
        <v>501</v>
      </c>
      <c r="L6" s="8" t="s">
        <v>502</v>
      </c>
      <c r="M6" s="8" t="s">
        <v>503</v>
      </c>
      <c r="N6" s="9" t="s">
        <v>504</v>
      </c>
      <c r="O6" s="9" t="s">
        <v>505</v>
      </c>
      <c r="P6" s="9" t="s">
        <v>506</v>
      </c>
      <c r="Q6" s="9" t="s">
        <v>507</v>
      </c>
      <c r="R6" s="9" t="s">
        <v>512</v>
      </c>
      <c r="S6" s="9" t="s">
        <v>513</v>
      </c>
      <c r="T6" s="9" t="s">
        <v>514</v>
      </c>
    </row>
    <row r="7" spans="1:20" ht="24" customHeight="1" thickTop="1">
      <c r="A7" s="29" t="s">
        <v>515</v>
      </c>
      <c r="B7" s="30" t="s">
        <v>521</v>
      </c>
      <c r="C7" s="31" t="s">
        <v>522</v>
      </c>
      <c r="D7" s="32"/>
      <c r="E7" s="30"/>
      <c r="F7" s="30"/>
      <c r="G7" s="30"/>
      <c r="H7" s="30"/>
      <c r="I7" s="30"/>
      <c r="J7" s="30"/>
      <c r="K7" s="33"/>
      <c r="L7" s="33"/>
      <c r="M7" s="33"/>
      <c r="N7" s="34">
        <f aca="true" t="shared" si="0" ref="N7:S7">N8+N131+N189+N208</f>
        <v>223601.62</v>
      </c>
      <c r="O7" s="34">
        <f t="shared" si="0"/>
        <v>182602.40000000005</v>
      </c>
      <c r="P7" s="34">
        <f t="shared" si="0"/>
        <v>229981.71000000002</v>
      </c>
      <c r="Q7" s="34">
        <f t="shared" si="0"/>
        <v>169336.75</v>
      </c>
      <c r="R7" s="34">
        <f t="shared" si="0"/>
        <v>174326.87550000002</v>
      </c>
      <c r="S7" s="34">
        <f t="shared" si="0"/>
        <v>184719.19262999998</v>
      </c>
      <c r="T7" s="35"/>
    </row>
    <row r="8" spans="1:20" ht="78" customHeight="1">
      <c r="A8" s="22" t="s">
        <v>516</v>
      </c>
      <c r="B8" s="63" t="s">
        <v>523</v>
      </c>
      <c r="C8" s="64" t="s">
        <v>524</v>
      </c>
      <c r="D8" s="65"/>
      <c r="E8" s="63"/>
      <c r="F8" s="63"/>
      <c r="G8" s="63"/>
      <c r="H8" s="63"/>
      <c r="I8" s="63"/>
      <c r="J8" s="63"/>
      <c r="K8" s="66"/>
      <c r="L8" s="66"/>
      <c r="M8" s="66"/>
      <c r="N8" s="27">
        <f aca="true" t="shared" si="1" ref="N8:S8">SUM(N22:N130)</f>
        <v>216167.49</v>
      </c>
      <c r="O8" s="27">
        <f t="shared" si="1"/>
        <v>175684.66000000003</v>
      </c>
      <c r="P8" s="27">
        <f t="shared" si="1"/>
        <v>221403.94000000003</v>
      </c>
      <c r="Q8" s="27">
        <f t="shared" si="1"/>
        <v>161007.03</v>
      </c>
      <c r="R8" s="27">
        <f t="shared" si="1"/>
        <v>166747.26350000003</v>
      </c>
      <c r="S8" s="27">
        <f t="shared" si="1"/>
        <v>176752.09931</v>
      </c>
      <c r="T8" s="28"/>
    </row>
    <row r="9" spans="1:20" ht="9" customHeight="1">
      <c r="A9" s="165" t="s">
        <v>525</v>
      </c>
      <c r="B9" s="150" t="s">
        <v>592</v>
      </c>
      <c r="C9" s="168" t="s">
        <v>527</v>
      </c>
      <c r="D9" s="180" t="s">
        <v>5</v>
      </c>
      <c r="E9" s="46"/>
      <c r="F9" s="46"/>
      <c r="G9" s="46"/>
      <c r="H9" s="46"/>
      <c r="I9" s="43"/>
      <c r="J9" s="43"/>
      <c r="K9" s="60"/>
      <c r="L9" s="60"/>
      <c r="M9" s="60"/>
      <c r="N9" s="19"/>
      <c r="O9" s="19"/>
      <c r="P9" s="19"/>
      <c r="Q9" s="19"/>
      <c r="R9" s="19"/>
      <c r="S9" s="19"/>
      <c r="T9" s="16"/>
    </row>
    <row r="10" spans="1:20" ht="103.5" customHeight="1">
      <c r="A10" s="166"/>
      <c r="B10" s="167"/>
      <c r="C10" s="169"/>
      <c r="D10" s="181"/>
      <c r="E10" s="50" t="s">
        <v>42</v>
      </c>
      <c r="F10" s="74" t="s">
        <v>44</v>
      </c>
      <c r="G10" s="50" t="s">
        <v>46</v>
      </c>
      <c r="H10" s="43" t="s">
        <v>40</v>
      </c>
      <c r="I10" s="50" t="s">
        <v>30</v>
      </c>
      <c r="J10" s="87" t="s">
        <v>528</v>
      </c>
      <c r="K10" s="44" t="s">
        <v>545</v>
      </c>
      <c r="L10" s="44" t="s">
        <v>530</v>
      </c>
      <c r="M10" s="76" t="s">
        <v>531</v>
      </c>
      <c r="N10" s="20"/>
      <c r="O10" s="20"/>
      <c r="P10" s="20"/>
      <c r="Q10" s="20"/>
      <c r="R10" s="20"/>
      <c r="S10" s="20"/>
      <c r="T10" s="17"/>
    </row>
    <row r="11" spans="1:20" ht="171" customHeight="1">
      <c r="A11" s="166"/>
      <c r="B11" s="167"/>
      <c r="C11" s="169"/>
      <c r="D11" s="42"/>
      <c r="E11" s="50" t="s">
        <v>41</v>
      </c>
      <c r="F11" s="50" t="s">
        <v>43</v>
      </c>
      <c r="G11" s="50" t="s">
        <v>45</v>
      </c>
      <c r="H11" s="50" t="s">
        <v>556</v>
      </c>
      <c r="I11" s="50" t="s">
        <v>34</v>
      </c>
      <c r="J11" s="87" t="s">
        <v>59</v>
      </c>
      <c r="K11" s="44" t="s">
        <v>532</v>
      </c>
      <c r="L11" s="44" t="s">
        <v>530</v>
      </c>
      <c r="M11" s="76" t="s">
        <v>82</v>
      </c>
      <c r="N11" s="20"/>
      <c r="O11" s="20"/>
      <c r="P11" s="20"/>
      <c r="Q11" s="20"/>
      <c r="R11" s="20"/>
      <c r="S11" s="20"/>
      <c r="T11" s="17"/>
    </row>
    <row r="12" spans="1:20" ht="202.5" customHeight="1">
      <c r="A12" s="166"/>
      <c r="B12" s="167"/>
      <c r="C12" s="169"/>
      <c r="D12" s="42"/>
      <c r="E12" s="50"/>
      <c r="F12" s="50"/>
      <c r="G12" s="50"/>
      <c r="H12" s="50" t="s">
        <v>418</v>
      </c>
      <c r="I12" s="50" t="s">
        <v>34</v>
      </c>
      <c r="J12" s="87" t="s">
        <v>110</v>
      </c>
      <c r="K12" s="44" t="s">
        <v>535</v>
      </c>
      <c r="L12" s="44" t="s">
        <v>530</v>
      </c>
      <c r="M12" s="76" t="s">
        <v>82</v>
      </c>
      <c r="N12" s="20"/>
      <c r="O12" s="20"/>
      <c r="P12" s="20"/>
      <c r="Q12" s="20"/>
      <c r="R12" s="20"/>
      <c r="S12" s="20"/>
      <c r="T12" s="17"/>
    </row>
    <row r="13" spans="1:20" ht="102" customHeight="1">
      <c r="A13" s="166"/>
      <c r="B13" s="167"/>
      <c r="C13" s="169"/>
      <c r="D13" s="42"/>
      <c r="E13" s="50"/>
      <c r="F13" s="50"/>
      <c r="G13" s="50"/>
      <c r="H13" s="50"/>
      <c r="I13" s="50"/>
      <c r="J13" s="87"/>
      <c r="K13" s="44" t="s">
        <v>536</v>
      </c>
      <c r="L13" s="44" t="s">
        <v>530</v>
      </c>
      <c r="M13" s="76" t="s">
        <v>546</v>
      </c>
      <c r="N13" s="20"/>
      <c r="O13" s="20"/>
      <c r="P13" s="20"/>
      <c r="Q13" s="20"/>
      <c r="R13" s="20"/>
      <c r="S13" s="20"/>
      <c r="T13" s="17"/>
    </row>
    <row r="14" spans="1:20" ht="159" customHeight="1">
      <c r="A14" s="166"/>
      <c r="B14" s="167"/>
      <c r="C14" s="169"/>
      <c r="D14" s="42"/>
      <c r="E14" s="50"/>
      <c r="F14" s="50"/>
      <c r="G14" s="50"/>
      <c r="H14" s="50"/>
      <c r="I14" s="50"/>
      <c r="J14" s="87"/>
      <c r="K14" s="50" t="s">
        <v>533</v>
      </c>
      <c r="L14" s="44" t="s">
        <v>530</v>
      </c>
      <c r="M14" s="76" t="s">
        <v>534</v>
      </c>
      <c r="N14" s="20"/>
      <c r="O14" s="20"/>
      <c r="P14" s="20"/>
      <c r="Q14" s="20"/>
      <c r="R14" s="20"/>
      <c r="S14" s="20"/>
      <c r="T14" s="17"/>
    </row>
    <row r="15" spans="1:20" ht="138" customHeight="1">
      <c r="A15" s="166"/>
      <c r="B15" s="167"/>
      <c r="C15" s="169"/>
      <c r="D15" s="42"/>
      <c r="E15" s="50"/>
      <c r="F15" s="50"/>
      <c r="G15" s="50"/>
      <c r="H15" s="50"/>
      <c r="I15" s="50"/>
      <c r="J15" s="87"/>
      <c r="K15" s="50" t="s">
        <v>537</v>
      </c>
      <c r="L15" s="44" t="s">
        <v>530</v>
      </c>
      <c r="M15" s="76" t="s">
        <v>82</v>
      </c>
      <c r="N15" s="20"/>
      <c r="O15" s="20"/>
      <c r="P15" s="20"/>
      <c r="Q15" s="20"/>
      <c r="R15" s="20"/>
      <c r="S15" s="20"/>
      <c r="T15" s="17"/>
    </row>
    <row r="16" spans="1:20" ht="111" customHeight="1">
      <c r="A16" s="166"/>
      <c r="B16" s="167"/>
      <c r="C16" s="169"/>
      <c r="D16" s="42"/>
      <c r="E16" s="50"/>
      <c r="F16" s="50"/>
      <c r="G16" s="50"/>
      <c r="H16" s="50"/>
      <c r="I16" s="50"/>
      <c r="J16" s="87"/>
      <c r="K16" s="50" t="s">
        <v>541</v>
      </c>
      <c r="L16" s="44" t="s">
        <v>530</v>
      </c>
      <c r="M16" s="76" t="s">
        <v>531</v>
      </c>
      <c r="N16" s="20"/>
      <c r="O16" s="20"/>
      <c r="P16" s="20"/>
      <c r="Q16" s="20"/>
      <c r="R16" s="20"/>
      <c r="S16" s="20"/>
      <c r="T16" s="17"/>
    </row>
    <row r="17" spans="1:20" ht="136.5" customHeight="1">
      <c r="A17" s="166"/>
      <c r="B17" s="167"/>
      <c r="C17" s="169"/>
      <c r="D17" s="42"/>
      <c r="E17" s="50"/>
      <c r="F17" s="50"/>
      <c r="G17" s="50"/>
      <c r="H17" s="50"/>
      <c r="I17" s="50"/>
      <c r="J17" s="87"/>
      <c r="K17" s="59" t="s">
        <v>238</v>
      </c>
      <c r="L17" s="44" t="s">
        <v>3</v>
      </c>
      <c r="M17" s="76" t="s">
        <v>237</v>
      </c>
      <c r="N17" s="20"/>
      <c r="O17" s="20"/>
      <c r="P17" s="20"/>
      <c r="Q17" s="20"/>
      <c r="R17" s="20"/>
      <c r="S17" s="20"/>
      <c r="T17" s="17"/>
    </row>
    <row r="18" spans="1:20" ht="117" customHeight="1">
      <c r="A18" s="166"/>
      <c r="B18" s="167"/>
      <c r="C18" s="169"/>
      <c r="D18" s="42"/>
      <c r="E18" s="50"/>
      <c r="F18" s="50"/>
      <c r="G18" s="50"/>
      <c r="H18" s="50"/>
      <c r="I18" s="50"/>
      <c r="J18" s="87"/>
      <c r="K18" s="44" t="s">
        <v>235</v>
      </c>
      <c r="L18" s="62" t="s">
        <v>530</v>
      </c>
      <c r="M18" s="76" t="s">
        <v>236</v>
      </c>
      <c r="N18" s="20"/>
      <c r="O18" s="20"/>
      <c r="P18" s="20"/>
      <c r="Q18" s="20"/>
      <c r="R18" s="20"/>
      <c r="S18" s="20"/>
      <c r="T18" s="17"/>
    </row>
    <row r="19" spans="1:20" ht="125.25" customHeight="1">
      <c r="A19" s="166"/>
      <c r="B19" s="167"/>
      <c r="C19" s="169"/>
      <c r="D19" s="42"/>
      <c r="E19" s="50"/>
      <c r="F19" s="50"/>
      <c r="G19" s="50"/>
      <c r="H19" s="50"/>
      <c r="I19" s="50"/>
      <c r="J19" s="87"/>
      <c r="K19" s="102" t="s">
        <v>1</v>
      </c>
      <c r="L19" s="104" t="s">
        <v>530</v>
      </c>
      <c r="M19" s="76" t="s">
        <v>110</v>
      </c>
      <c r="N19" s="20"/>
      <c r="O19" s="20"/>
      <c r="P19" s="20"/>
      <c r="Q19" s="20"/>
      <c r="R19" s="20"/>
      <c r="S19" s="20"/>
      <c r="T19" s="17"/>
    </row>
    <row r="20" spans="1:20" ht="130.5" customHeight="1">
      <c r="A20" s="166"/>
      <c r="B20" s="167"/>
      <c r="C20" s="169"/>
      <c r="D20" s="42"/>
      <c r="E20" s="50"/>
      <c r="F20" s="50"/>
      <c r="G20" s="50"/>
      <c r="H20" s="50"/>
      <c r="I20" s="50"/>
      <c r="J20" s="87"/>
      <c r="K20" s="59" t="s">
        <v>109</v>
      </c>
      <c r="L20" s="44" t="s">
        <v>3</v>
      </c>
      <c r="M20" s="76" t="s">
        <v>110</v>
      </c>
      <c r="N20" s="20"/>
      <c r="O20" s="20"/>
      <c r="P20" s="20"/>
      <c r="Q20" s="20"/>
      <c r="R20" s="20"/>
      <c r="S20" s="20"/>
      <c r="T20" s="17"/>
    </row>
    <row r="21" spans="1:20" ht="122.25" customHeight="1">
      <c r="A21" s="166"/>
      <c r="B21" s="167"/>
      <c r="C21" s="169"/>
      <c r="D21" s="42"/>
      <c r="E21" s="50"/>
      <c r="F21" s="50"/>
      <c r="G21" s="50"/>
      <c r="H21" s="50"/>
      <c r="I21" s="50"/>
      <c r="J21" s="87"/>
      <c r="K21" s="44" t="s">
        <v>583</v>
      </c>
      <c r="L21" s="62" t="s">
        <v>530</v>
      </c>
      <c r="M21" s="76" t="s">
        <v>580</v>
      </c>
      <c r="N21" s="20"/>
      <c r="O21" s="20"/>
      <c r="P21" s="20"/>
      <c r="Q21" s="20"/>
      <c r="R21" s="20"/>
      <c r="S21" s="20"/>
      <c r="T21" s="17"/>
    </row>
    <row r="22" spans="1:20" ht="134.25" customHeight="1">
      <c r="A22" s="166"/>
      <c r="B22" s="167"/>
      <c r="C22" s="169"/>
      <c r="D22" s="42"/>
      <c r="E22" s="50"/>
      <c r="F22" s="50"/>
      <c r="G22" s="50"/>
      <c r="H22" s="50"/>
      <c r="I22" s="50"/>
      <c r="J22" s="87"/>
      <c r="K22" s="44" t="s">
        <v>111</v>
      </c>
      <c r="L22" s="44" t="s">
        <v>2</v>
      </c>
      <c r="M22" s="76" t="s">
        <v>580</v>
      </c>
      <c r="N22" s="20">
        <f>22542.2+520.6+724.93</f>
        <v>23787.73</v>
      </c>
      <c r="O22" s="20">
        <f>18875.81+520.59+724.93</f>
        <v>20121.33</v>
      </c>
      <c r="P22" s="20">
        <v>21420.87</v>
      </c>
      <c r="Q22" s="20">
        <v>27778.69</v>
      </c>
      <c r="R22" s="20">
        <f>Q22*1.062</f>
        <v>29500.96878</v>
      </c>
      <c r="S22" s="20">
        <f>R22*1.06</f>
        <v>31271.0269068</v>
      </c>
      <c r="T22" s="17"/>
    </row>
    <row r="23" spans="1:20" ht="205.5" customHeight="1">
      <c r="A23" s="165" t="s">
        <v>584</v>
      </c>
      <c r="B23" s="150" t="s">
        <v>585</v>
      </c>
      <c r="C23" s="168" t="s">
        <v>586</v>
      </c>
      <c r="D23" s="39"/>
      <c r="E23" s="46" t="s">
        <v>587</v>
      </c>
      <c r="F23" s="46" t="s">
        <v>588</v>
      </c>
      <c r="G23" s="125" t="s">
        <v>589</v>
      </c>
      <c r="H23" s="46"/>
      <c r="I23" s="46"/>
      <c r="J23" s="88"/>
      <c r="K23" s="126" t="s">
        <v>227</v>
      </c>
      <c r="L23" s="60"/>
      <c r="M23" s="83" t="s">
        <v>228</v>
      </c>
      <c r="N23" s="19"/>
      <c r="O23" s="19"/>
      <c r="P23" s="19"/>
      <c r="Q23" s="19"/>
      <c r="R23" s="19"/>
      <c r="S23" s="19"/>
      <c r="T23" s="16"/>
    </row>
    <row r="24" spans="1:20" ht="157.5" customHeight="1">
      <c r="A24" s="141"/>
      <c r="B24" s="142"/>
      <c r="C24" s="143"/>
      <c r="D24" s="51"/>
      <c r="E24" s="52"/>
      <c r="F24" s="52"/>
      <c r="G24" s="52"/>
      <c r="H24" s="52" t="s">
        <v>529</v>
      </c>
      <c r="I24" s="52"/>
      <c r="J24" s="45"/>
      <c r="K24" s="127" t="s">
        <v>548</v>
      </c>
      <c r="L24" s="56" t="s">
        <v>530</v>
      </c>
      <c r="M24" s="82" t="s">
        <v>60</v>
      </c>
      <c r="N24" s="21">
        <v>0</v>
      </c>
      <c r="O24" s="21">
        <v>0</v>
      </c>
      <c r="P24" s="21">
        <v>2856.81</v>
      </c>
      <c r="Q24" s="21">
        <v>2928.64</v>
      </c>
      <c r="R24" s="21">
        <f>Q24*1.062</f>
        <v>3110.2156800000002</v>
      </c>
      <c r="S24" s="21">
        <f>R24*1.06</f>
        <v>3296.8286208000004</v>
      </c>
      <c r="T24" s="18"/>
    </row>
    <row r="25" spans="1:20" ht="110.25" customHeight="1">
      <c r="A25" s="13" t="s">
        <v>590</v>
      </c>
      <c r="B25" s="53" t="s">
        <v>6</v>
      </c>
      <c r="C25" s="54" t="s">
        <v>7</v>
      </c>
      <c r="D25" s="55"/>
      <c r="E25" s="53"/>
      <c r="F25" s="53"/>
      <c r="G25" s="53"/>
      <c r="H25" s="53"/>
      <c r="I25" s="53"/>
      <c r="J25" s="89"/>
      <c r="K25" s="58"/>
      <c r="L25" s="58"/>
      <c r="M25" s="79"/>
      <c r="N25" s="14">
        <v>0</v>
      </c>
      <c r="O25" s="14">
        <v>0</v>
      </c>
      <c r="P25" s="14">
        <v>0</v>
      </c>
      <c r="Q25" s="21">
        <f>P25*1.062</f>
        <v>0</v>
      </c>
      <c r="R25" s="21">
        <f>Q25*1.061</f>
        <v>0</v>
      </c>
      <c r="S25" s="21">
        <f>R25*1.06</f>
        <v>0</v>
      </c>
      <c r="T25" s="15"/>
    </row>
    <row r="26" spans="1:20" ht="72" customHeight="1">
      <c r="A26" s="165" t="s">
        <v>8</v>
      </c>
      <c r="B26" s="150" t="s">
        <v>9</v>
      </c>
      <c r="C26" s="168" t="s">
        <v>10</v>
      </c>
      <c r="D26" s="39" t="s">
        <v>11</v>
      </c>
      <c r="E26" s="46"/>
      <c r="F26" s="46"/>
      <c r="G26" s="46"/>
      <c r="H26" s="46" t="s">
        <v>557</v>
      </c>
      <c r="I26" s="46" t="s">
        <v>30</v>
      </c>
      <c r="J26" s="87" t="s">
        <v>559</v>
      </c>
      <c r="K26" s="60"/>
      <c r="L26" s="60"/>
      <c r="M26" s="77"/>
      <c r="N26" s="19"/>
      <c r="O26" s="19"/>
      <c r="P26" s="19"/>
      <c r="Q26" s="19"/>
      <c r="R26" s="19"/>
      <c r="S26" s="19"/>
      <c r="T26" s="182" t="s">
        <v>206</v>
      </c>
    </row>
    <row r="27" spans="1:20" ht="165" customHeight="1">
      <c r="A27" s="141"/>
      <c r="B27" s="142"/>
      <c r="C27" s="143"/>
      <c r="D27" s="51"/>
      <c r="E27" s="52" t="s">
        <v>587</v>
      </c>
      <c r="F27" s="52" t="s">
        <v>588</v>
      </c>
      <c r="G27" s="52" t="s">
        <v>589</v>
      </c>
      <c r="H27" s="52" t="s">
        <v>558</v>
      </c>
      <c r="I27" s="52" t="s">
        <v>572</v>
      </c>
      <c r="J27" s="45" t="s">
        <v>226</v>
      </c>
      <c r="K27" s="56"/>
      <c r="L27" s="56"/>
      <c r="M27" s="78"/>
      <c r="N27" s="21">
        <v>172.1</v>
      </c>
      <c r="O27" s="21">
        <v>172.1</v>
      </c>
      <c r="P27" s="21">
        <v>263.85</v>
      </c>
      <c r="Q27" s="21">
        <v>1134.78</v>
      </c>
      <c r="R27" s="21">
        <v>0</v>
      </c>
      <c r="S27" s="21">
        <v>0</v>
      </c>
      <c r="T27" s="183"/>
    </row>
    <row r="28" spans="1:20" ht="113.25" customHeight="1">
      <c r="A28" s="13" t="s">
        <v>12</v>
      </c>
      <c r="B28" s="53" t="s">
        <v>13</v>
      </c>
      <c r="C28" s="54" t="s">
        <v>14</v>
      </c>
      <c r="D28" s="55"/>
      <c r="E28" s="53"/>
      <c r="F28" s="53"/>
      <c r="G28" s="53"/>
      <c r="H28" s="53"/>
      <c r="I28" s="53"/>
      <c r="J28" s="89"/>
      <c r="K28" s="58"/>
      <c r="L28" s="58"/>
      <c r="M28" s="79"/>
      <c r="N28" s="14">
        <v>0</v>
      </c>
      <c r="O28" s="14">
        <v>0</v>
      </c>
      <c r="P28" s="14">
        <v>0</v>
      </c>
      <c r="Q28" s="21">
        <f>P28*1.062</f>
        <v>0</v>
      </c>
      <c r="R28" s="21">
        <f>Q28*1.061</f>
        <v>0</v>
      </c>
      <c r="S28" s="21">
        <f>R28*1.06</f>
        <v>0</v>
      </c>
      <c r="T28" s="15"/>
    </row>
    <row r="29" spans="1:20" ht="12.75" customHeight="1">
      <c r="A29" s="165" t="s">
        <v>15</v>
      </c>
      <c r="B29" s="150" t="s">
        <v>16</v>
      </c>
      <c r="C29" s="168" t="s">
        <v>17</v>
      </c>
      <c r="D29" s="39" t="s">
        <v>18</v>
      </c>
      <c r="E29" s="46"/>
      <c r="F29" s="46"/>
      <c r="G29" s="46"/>
      <c r="H29" s="46"/>
      <c r="I29" s="46"/>
      <c r="J29" s="88"/>
      <c r="K29" s="155" t="s">
        <v>227</v>
      </c>
      <c r="L29" s="60"/>
      <c r="M29" s="184" t="s">
        <v>228</v>
      </c>
      <c r="N29" s="19"/>
      <c r="O29" s="19"/>
      <c r="P29" s="19"/>
      <c r="Q29" s="19"/>
      <c r="R29" s="19"/>
      <c r="S29" s="19"/>
      <c r="T29" s="16"/>
    </row>
    <row r="30" spans="1:20" ht="192.75" customHeight="1">
      <c r="A30" s="166"/>
      <c r="B30" s="167"/>
      <c r="C30" s="169"/>
      <c r="D30" s="42"/>
      <c r="E30" s="50" t="s">
        <v>587</v>
      </c>
      <c r="F30" s="50" t="s">
        <v>588</v>
      </c>
      <c r="G30" s="50" t="s">
        <v>589</v>
      </c>
      <c r="H30" s="50" t="s">
        <v>529</v>
      </c>
      <c r="I30" s="50"/>
      <c r="J30" s="87"/>
      <c r="K30" s="156"/>
      <c r="L30" s="62"/>
      <c r="M30" s="185"/>
      <c r="N30" s="20"/>
      <c r="O30" s="20"/>
      <c r="P30" s="20"/>
      <c r="Q30" s="20"/>
      <c r="R30" s="20"/>
      <c r="S30" s="20"/>
      <c r="T30" s="17"/>
    </row>
    <row r="31" spans="1:20" ht="97.5" customHeight="1">
      <c r="A31" s="166"/>
      <c r="B31" s="167"/>
      <c r="C31" s="169"/>
      <c r="D31" s="42"/>
      <c r="E31" s="50"/>
      <c r="F31" s="50"/>
      <c r="G31" s="50"/>
      <c r="H31" s="50"/>
      <c r="I31" s="50"/>
      <c r="J31" s="87"/>
      <c r="K31" s="44" t="s">
        <v>214</v>
      </c>
      <c r="L31" s="44" t="s">
        <v>405</v>
      </c>
      <c r="M31" s="76" t="s">
        <v>61</v>
      </c>
      <c r="N31" s="20"/>
      <c r="O31" s="20"/>
      <c r="P31" s="20"/>
      <c r="Q31" s="20"/>
      <c r="R31" s="20"/>
      <c r="S31" s="20"/>
      <c r="T31" s="17"/>
    </row>
    <row r="32" spans="1:20" ht="96" customHeight="1">
      <c r="A32" s="166"/>
      <c r="B32" s="167"/>
      <c r="C32" s="169"/>
      <c r="D32" s="42"/>
      <c r="E32" s="50"/>
      <c r="F32" s="50"/>
      <c r="G32" s="50"/>
      <c r="H32" s="50"/>
      <c r="I32" s="50"/>
      <c r="J32" s="87"/>
      <c r="K32" s="44" t="s">
        <v>215</v>
      </c>
      <c r="L32" s="44" t="s">
        <v>530</v>
      </c>
      <c r="M32" s="76" t="s">
        <v>549</v>
      </c>
      <c r="N32" s="20"/>
      <c r="O32" s="20"/>
      <c r="P32" s="20"/>
      <c r="Q32" s="20"/>
      <c r="R32" s="20"/>
      <c r="S32" s="20"/>
      <c r="T32" s="17"/>
    </row>
    <row r="33" spans="1:20" ht="178.5" customHeight="1">
      <c r="A33" s="141"/>
      <c r="B33" s="142"/>
      <c r="C33" s="143"/>
      <c r="D33" s="51"/>
      <c r="E33" s="52" t="s">
        <v>19</v>
      </c>
      <c r="F33" s="52" t="s">
        <v>20</v>
      </c>
      <c r="G33" s="52" t="s">
        <v>21</v>
      </c>
      <c r="H33" s="52" t="s">
        <v>529</v>
      </c>
      <c r="I33" s="52"/>
      <c r="J33" s="45"/>
      <c r="K33" s="75" t="s">
        <v>213</v>
      </c>
      <c r="L33" s="47" t="s">
        <v>530</v>
      </c>
      <c r="M33" s="80" t="s">
        <v>229</v>
      </c>
      <c r="N33" s="21">
        <f>1955.7+10.54</f>
        <v>1966.24</v>
      </c>
      <c r="O33" s="21">
        <f>1955.34+10.54</f>
        <v>1965.8799999999999</v>
      </c>
      <c r="P33" s="21">
        <v>2935.27</v>
      </c>
      <c r="Q33" s="21">
        <v>2568</v>
      </c>
      <c r="R33" s="21">
        <f>Q33*1.062</f>
        <v>2727.2160000000003</v>
      </c>
      <c r="S33" s="21">
        <f>R33*1.06</f>
        <v>2890.8489600000007</v>
      </c>
      <c r="T33" s="18"/>
    </row>
    <row r="34" spans="1:20" ht="12.75">
      <c r="A34" s="165" t="s">
        <v>22</v>
      </c>
      <c r="B34" s="150" t="s">
        <v>23</v>
      </c>
      <c r="C34" s="168" t="s">
        <v>24</v>
      </c>
      <c r="D34" s="39" t="s">
        <v>393</v>
      </c>
      <c r="E34" s="46"/>
      <c r="F34" s="46"/>
      <c r="G34" s="46"/>
      <c r="H34" s="46"/>
      <c r="I34" s="46"/>
      <c r="J34" s="88"/>
      <c r="K34" s="155" t="s">
        <v>564</v>
      </c>
      <c r="L34" s="155" t="s">
        <v>565</v>
      </c>
      <c r="M34" s="184" t="s">
        <v>566</v>
      </c>
      <c r="N34" s="19"/>
      <c r="O34" s="19"/>
      <c r="P34" s="19"/>
      <c r="Q34" s="19"/>
      <c r="R34" s="19"/>
      <c r="S34" s="19"/>
      <c r="T34" s="16"/>
    </row>
    <row r="35" spans="1:20" ht="38.25">
      <c r="A35" s="166"/>
      <c r="B35" s="167"/>
      <c r="C35" s="169"/>
      <c r="D35" s="42"/>
      <c r="E35" s="50" t="s">
        <v>19</v>
      </c>
      <c r="F35" s="50" t="s">
        <v>20</v>
      </c>
      <c r="G35" s="50" t="s">
        <v>21</v>
      </c>
      <c r="H35" s="50" t="s">
        <v>529</v>
      </c>
      <c r="I35" s="50"/>
      <c r="J35" s="87"/>
      <c r="K35" s="156"/>
      <c r="L35" s="156"/>
      <c r="M35" s="185"/>
      <c r="N35" s="20"/>
      <c r="O35" s="20"/>
      <c r="P35" s="20"/>
      <c r="Q35" s="20"/>
      <c r="R35" s="20"/>
      <c r="S35" s="20"/>
      <c r="T35" s="17"/>
    </row>
    <row r="36" spans="1:20" ht="147.75" customHeight="1">
      <c r="A36" s="141"/>
      <c r="B36" s="142"/>
      <c r="C36" s="143"/>
      <c r="D36" s="51"/>
      <c r="E36" s="52" t="s">
        <v>587</v>
      </c>
      <c r="F36" s="52" t="s">
        <v>588</v>
      </c>
      <c r="G36" s="52" t="s">
        <v>589</v>
      </c>
      <c r="H36" s="52" t="s">
        <v>529</v>
      </c>
      <c r="I36" s="52"/>
      <c r="J36" s="45"/>
      <c r="K36" s="162"/>
      <c r="L36" s="162"/>
      <c r="M36" s="186"/>
      <c r="N36" s="21">
        <v>57</v>
      </c>
      <c r="O36" s="21">
        <v>39.36</v>
      </c>
      <c r="P36" s="21">
        <v>196.81</v>
      </c>
      <c r="Q36" s="21">
        <v>154</v>
      </c>
      <c r="R36" s="21">
        <f>Q36*1.062</f>
        <v>163.548</v>
      </c>
      <c r="S36" s="21">
        <f>R36*1.06</f>
        <v>173.36088</v>
      </c>
      <c r="T36" s="18"/>
    </row>
    <row r="37" spans="1:20" ht="168" customHeight="1">
      <c r="A37" s="165" t="s">
        <v>25</v>
      </c>
      <c r="B37" s="150" t="s">
        <v>26</v>
      </c>
      <c r="C37" s="168" t="s">
        <v>39</v>
      </c>
      <c r="D37" s="39" t="s">
        <v>67</v>
      </c>
      <c r="E37" s="46"/>
      <c r="F37" s="46"/>
      <c r="G37" s="46"/>
      <c r="H37" s="46"/>
      <c r="I37" s="46"/>
      <c r="J37" s="88"/>
      <c r="K37" s="46" t="s">
        <v>567</v>
      </c>
      <c r="L37" s="48" t="s">
        <v>530</v>
      </c>
      <c r="M37" s="83" t="s">
        <v>568</v>
      </c>
      <c r="N37" s="19"/>
      <c r="O37" s="19"/>
      <c r="P37" s="19"/>
      <c r="Q37" s="19"/>
      <c r="R37" s="19"/>
      <c r="S37" s="19"/>
      <c r="T37" s="16"/>
    </row>
    <row r="38" spans="1:20" ht="220.5" customHeight="1">
      <c r="A38" s="141"/>
      <c r="B38" s="142"/>
      <c r="C38" s="143"/>
      <c r="D38" s="51"/>
      <c r="E38" s="52" t="s">
        <v>587</v>
      </c>
      <c r="F38" s="52" t="s">
        <v>68</v>
      </c>
      <c r="G38" s="52" t="s">
        <v>69</v>
      </c>
      <c r="H38" s="52" t="s">
        <v>529</v>
      </c>
      <c r="I38" s="52"/>
      <c r="J38" s="45"/>
      <c r="K38" s="52" t="s">
        <v>62</v>
      </c>
      <c r="L38" s="47" t="s">
        <v>569</v>
      </c>
      <c r="M38" s="82" t="s">
        <v>570</v>
      </c>
      <c r="N38" s="21">
        <v>949.1</v>
      </c>
      <c r="O38" s="21">
        <v>0</v>
      </c>
      <c r="P38" s="21">
        <v>2768.75</v>
      </c>
      <c r="Q38" s="21">
        <v>3100</v>
      </c>
      <c r="R38" s="21">
        <f>Q38*1.062</f>
        <v>3292.2000000000003</v>
      </c>
      <c r="S38" s="21">
        <f>R38*1.06</f>
        <v>3489.7320000000004</v>
      </c>
      <c r="T38" s="18"/>
    </row>
    <row r="39" spans="1:20" ht="25.5">
      <c r="A39" s="13" t="s">
        <v>70</v>
      </c>
      <c r="B39" s="53" t="s">
        <v>71</v>
      </c>
      <c r="C39" s="54" t="s">
        <v>72</v>
      </c>
      <c r="D39" s="55"/>
      <c r="E39" s="53"/>
      <c r="F39" s="53"/>
      <c r="G39" s="53"/>
      <c r="H39" s="53"/>
      <c r="I39" s="53"/>
      <c r="J39" s="89"/>
      <c r="K39" s="58"/>
      <c r="L39" s="58"/>
      <c r="M39" s="79"/>
      <c r="N39" s="14">
        <v>0</v>
      </c>
      <c r="O39" s="14">
        <v>0</v>
      </c>
      <c r="P39" s="14">
        <v>0</v>
      </c>
      <c r="Q39" s="21">
        <f>P39*1.062</f>
        <v>0</v>
      </c>
      <c r="R39" s="21">
        <f>Q39*1.061</f>
        <v>0</v>
      </c>
      <c r="S39" s="21">
        <f>R39*1.06</f>
        <v>0</v>
      </c>
      <c r="T39" s="15"/>
    </row>
    <row r="40" spans="1:20" ht="12.75">
      <c r="A40" s="165" t="s">
        <v>73</v>
      </c>
      <c r="B40" s="150" t="s">
        <v>74</v>
      </c>
      <c r="C40" s="168" t="s">
        <v>75</v>
      </c>
      <c r="D40" s="39" t="s">
        <v>76</v>
      </c>
      <c r="E40" s="46"/>
      <c r="F40" s="46"/>
      <c r="G40" s="46"/>
      <c r="H40" s="46"/>
      <c r="I40" s="46"/>
      <c r="J40" s="88"/>
      <c r="K40" s="60"/>
      <c r="L40" s="60"/>
      <c r="M40" s="77"/>
      <c r="N40" s="19"/>
      <c r="O40" s="19"/>
      <c r="P40" s="19"/>
      <c r="Q40" s="19"/>
      <c r="R40" s="19"/>
      <c r="S40" s="19"/>
      <c r="T40" s="16"/>
    </row>
    <row r="41" spans="1:20" ht="92.25" customHeight="1">
      <c r="A41" s="141"/>
      <c r="B41" s="142"/>
      <c r="C41" s="143"/>
      <c r="D41" s="51"/>
      <c r="E41" s="52" t="s">
        <v>587</v>
      </c>
      <c r="F41" s="52" t="s">
        <v>68</v>
      </c>
      <c r="G41" s="52" t="s">
        <v>69</v>
      </c>
      <c r="H41" s="52" t="s">
        <v>529</v>
      </c>
      <c r="I41" s="52"/>
      <c r="J41" s="45"/>
      <c r="K41" s="47" t="s">
        <v>571</v>
      </c>
      <c r="L41" s="47" t="s">
        <v>572</v>
      </c>
      <c r="M41" s="82" t="s">
        <v>573</v>
      </c>
      <c r="N41" s="21">
        <v>233.9</v>
      </c>
      <c r="O41" s="21">
        <v>233.9</v>
      </c>
      <c r="P41" s="21">
        <v>288.33</v>
      </c>
      <c r="Q41" s="21">
        <v>60</v>
      </c>
      <c r="R41" s="21">
        <f>Q41*1.062</f>
        <v>63.720000000000006</v>
      </c>
      <c r="S41" s="21">
        <f>R41*1.06</f>
        <v>67.54320000000001</v>
      </c>
      <c r="T41" s="18"/>
    </row>
    <row r="42" spans="1:20" ht="18" customHeight="1">
      <c r="A42" s="165" t="s">
        <v>77</v>
      </c>
      <c r="B42" s="150" t="s">
        <v>78</v>
      </c>
      <c r="C42" s="168" t="s">
        <v>79</v>
      </c>
      <c r="D42" s="39" t="s">
        <v>207</v>
      </c>
      <c r="E42" s="46"/>
      <c r="F42" s="46"/>
      <c r="G42" s="46"/>
      <c r="H42" s="46"/>
      <c r="I42" s="46"/>
      <c r="J42" s="88"/>
      <c r="K42" s="60"/>
      <c r="L42" s="60"/>
      <c r="M42" s="77"/>
      <c r="N42" s="19"/>
      <c r="O42" s="19"/>
      <c r="P42" s="19"/>
      <c r="Q42" s="19"/>
      <c r="R42" s="19"/>
      <c r="S42" s="19"/>
      <c r="T42" s="16"/>
    </row>
    <row r="43" spans="1:20" ht="170.25" customHeight="1">
      <c r="A43" s="166"/>
      <c r="B43" s="167"/>
      <c r="C43" s="169"/>
      <c r="D43" s="42"/>
      <c r="E43" s="50" t="s">
        <v>587</v>
      </c>
      <c r="F43" s="50" t="s">
        <v>68</v>
      </c>
      <c r="G43" s="50" t="s">
        <v>69</v>
      </c>
      <c r="H43" s="107" t="s">
        <v>401</v>
      </c>
      <c r="I43" s="107" t="s">
        <v>29</v>
      </c>
      <c r="J43" s="132" t="s">
        <v>402</v>
      </c>
      <c r="K43" s="44" t="s">
        <v>574</v>
      </c>
      <c r="L43" s="44" t="s">
        <v>530</v>
      </c>
      <c r="M43" s="76" t="s">
        <v>575</v>
      </c>
      <c r="N43" s="20"/>
      <c r="O43" s="20"/>
      <c r="P43" s="20"/>
      <c r="Q43" s="20"/>
      <c r="R43" s="20"/>
      <c r="S43" s="20"/>
      <c r="T43" s="17"/>
    </row>
    <row r="44" spans="1:20" ht="187.5" customHeight="1">
      <c r="A44" s="166"/>
      <c r="B44" s="167"/>
      <c r="C44" s="169"/>
      <c r="D44" s="42"/>
      <c r="E44" s="50" t="s">
        <v>47</v>
      </c>
      <c r="F44" s="50" t="s">
        <v>35</v>
      </c>
      <c r="G44" s="50" t="s">
        <v>48</v>
      </c>
      <c r="H44" s="107"/>
      <c r="I44" s="107"/>
      <c r="J44" s="107"/>
      <c r="K44" s="74" t="s">
        <v>550</v>
      </c>
      <c r="L44" s="116" t="s">
        <v>530</v>
      </c>
      <c r="M44" s="118" t="s">
        <v>224</v>
      </c>
      <c r="N44" s="20"/>
      <c r="O44" s="20"/>
      <c r="P44" s="20"/>
      <c r="Q44" s="20"/>
      <c r="R44" s="20"/>
      <c r="S44" s="20"/>
      <c r="T44" s="17"/>
    </row>
    <row r="45" spans="1:20" ht="71.25" customHeight="1">
      <c r="A45" s="166"/>
      <c r="B45" s="167"/>
      <c r="C45" s="169"/>
      <c r="D45" s="42"/>
      <c r="E45" s="50" t="s">
        <v>80</v>
      </c>
      <c r="F45" s="50" t="s">
        <v>81</v>
      </c>
      <c r="G45" s="50" t="s">
        <v>589</v>
      </c>
      <c r="H45" s="50"/>
      <c r="I45" s="50"/>
      <c r="J45" s="86"/>
      <c r="K45" s="56"/>
      <c r="L45" s="56"/>
      <c r="M45" s="78"/>
      <c r="N45" s="20">
        <v>1061.41</v>
      </c>
      <c r="O45" s="20">
        <v>1061.41</v>
      </c>
      <c r="P45" s="20">
        <v>1954.16</v>
      </c>
      <c r="Q45" s="21">
        <f>5365-1400</f>
        <v>3965</v>
      </c>
      <c r="R45" s="21">
        <f>Q45*1.062</f>
        <v>4210.83</v>
      </c>
      <c r="S45" s="21">
        <f>R45*1.06</f>
        <v>4463.4798</v>
      </c>
      <c r="T45" s="17"/>
    </row>
    <row r="46" spans="1:20" ht="163.5" customHeight="1">
      <c r="A46" s="165" t="s">
        <v>83</v>
      </c>
      <c r="B46" s="150" t="s">
        <v>84</v>
      </c>
      <c r="C46" s="168" t="s">
        <v>85</v>
      </c>
      <c r="D46" s="71" t="s">
        <v>394</v>
      </c>
      <c r="E46" s="46" t="s">
        <v>587</v>
      </c>
      <c r="F46" s="46" t="s">
        <v>68</v>
      </c>
      <c r="G46" s="46" t="s">
        <v>69</v>
      </c>
      <c r="H46" s="46" t="s">
        <v>63</v>
      </c>
      <c r="I46" s="46" t="s">
        <v>31</v>
      </c>
      <c r="J46" s="124" t="s">
        <v>86</v>
      </c>
      <c r="K46" s="48" t="s">
        <v>210</v>
      </c>
      <c r="L46" s="48" t="s">
        <v>530</v>
      </c>
      <c r="M46" s="83" t="s">
        <v>108</v>
      </c>
      <c r="N46" s="19"/>
      <c r="O46" s="19"/>
      <c r="P46" s="19"/>
      <c r="Q46" s="19"/>
      <c r="R46" s="19"/>
      <c r="S46" s="19"/>
      <c r="T46" s="16"/>
    </row>
    <row r="47" spans="1:20" ht="162" customHeight="1">
      <c r="A47" s="166"/>
      <c r="B47" s="167"/>
      <c r="C47" s="169"/>
      <c r="D47" s="42"/>
      <c r="E47" s="50"/>
      <c r="F47" s="50"/>
      <c r="G47" s="50"/>
      <c r="H47" s="50" t="s">
        <v>560</v>
      </c>
      <c r="I47" s="50" t="s">
        <v>30</v>
      </c>
      <c r="J47" s="87" t="s">
        <v>402</v>
      </c>
      <c r="K47" s="44" t="s">
        <v>239</v>
      </c>
      <c r="L47" s="44" t="s">
        <v>530</v>
      </c>
      <c r="M47" s="76" t="s">
        <v>240</v>
      </c>
      <c r="N47" s="20"/>
      <c r="O47" s="20"/>
      <c r="P47" s="20"/>
      <c r="Q47" s="20"/>
      <c r="R47" s="20"/>
      <c r="S47" s="20"/>
      <c r="T47" s="17"/>
    </row>
    <row r="48" spans="1:20" ht="72" customHeight="1">
      <c r="A48" s="166"/>
      <c r="B48" s="167"/>
      <c r="C48" s="169"/>
      <c r="D48" s="42"/>
      <c r="E48" s="50" t="s">
        <v>529</v>
      </c>
      <c r="F48" s="50"/>
      <c r="G48" s="50"/>
      <c r="H48" s="50"/>
      <c r="I48" s="50"/>
      <c r="J48" s="86"/>
      <c r="K48" s="74" t="s">
        <v>547</v>
      </c>
      <c r="L48" s="116" t="s">
        <v>572</v>
      </c>
      <c r="M48" s="118" t="s">
        <v>107</v>
      </c>
      <c r="N48" s="153">
        <v>49386.8</v>
      </c>
      <c r="O48" s="153">
        <v>37524.75</v>
      </c>
      <c r="P48" s="153">
        <v>73473.26</v>
      </c>
      <c r="Q48" s="153">
        <v>33314.09</v>
      </c>
      <c r="R48" s="153">
        <f>Q48*1.062</f>
        <v>35379.563579999995</v>
      </c>
      <c r="S48" s="153">
        <f>R48*1.06</f>
        <v>37502.33739479999</v>
      </c>
      <c r="T48" s="160"/>
    </row>
    <row r="49" spans="1:20" ht="186.75" customHeight="1">
      <c r="A49" s="141"/>
      <c r="B49" s="142"/>
      <c r="C49" s="143"/>
      <c r="D49" s="51"/>
      <c r="E49" s="52" t="s">
        <v>529</v>
      </c>
      <c r="F49" s="52"/>
      <c r="G49" s="52"/>
      <c r="H49" s="52"/>
      <c r="I49" s="52"/>
      <c r="J49" s="45"/>
      <c r="K49" s="75" t="s">
        <v>550</v>
      </c>
      <c r="L49" s="117" t="s">
        <v>530</v>
      </c>
      <c r="M49" s="119" t="s">
        <v>224</v>
      </c>
      <c r="N49" s="154"/>
      <c r="O49" s="154"/>
      <c r="P49" s="154"/>
      <c r="Q49" s="154"/>
      <c r="R49" s="154"/>
      <c r="S49" s="154"/>
      <c r="T49" s="161"/>
    </row>
    <row r="50" spans="1:20" ht="20.25" customHeight="1">
      <c r="A50" s="165" t="s">
        <v>87</v>
      </c>
      <c r="B50" s="150" t="s">
        <v>88</v>
      </c>
      <c r="C50" s="168" t="s">
        <v>89</v>
      </c>
      <c r="D50" s="39" t="s">
        <v>90</v>
      </c>
      <c r="E50" s="46"/>
      <c r="F50" s="46"/>
      <c r="G50" s="46"/>
      <c r="H50" s="46"/>
      <c r="I50" s="46"/>
      <c r="J50" s="88"/>
      <c r="K50" s="60"/>
      <c r="L50" s="60"/>
      <c r="M50" s="77"/>
      <c r="N50" s="19"/>
      <c r="O50" s="19"/>
      <c r="P50" s="19"/>
      <c r="Q50" s="19"/>
      <c r="R50" s="19"/>
      <c r="S50" s="19"/>
      <c r="T50" s="16"/>
    </row>
    <row r="51" spans="1:20" ht="151.5" customHeight="1">
      <c r="A51" s="166"/>
      <c r="B51" s="167"/>
      <c r="C51" s="169"/>
      <c r="D51" s="42"/>
      <c r="E51" s="50" t="s">
        <v>91</v>
      </c>
      <c r="F51" s="50" t="s">
        <v>92</v>
      </c>
      <c r="G51" s="50" t="s">
        <v>93</v>
      </c>
      <c r="H51" s="50" t="s">
        <v>401</v>
      </c>
      <c r="I51" s="50" t="s">
        <v>30</v>
      </c>
      <c r="J51" s="87" t="s">
        <v>402</v>
      </c>
      <c r="K51" s="44" t="s">
        <v>150</v>
      </c>
      <c r="L51" s="44" t="s">
        <v>530</v>
      </c>
      <c r="M51" s="76" t="s">
        <v>151</v>
      </c>
      <c r="N51" s="20"/>
      <c r="O51" s="20"/>
      <c r="P51" s="20"/>
      <c r="Q51" s="20"/>
      <c r="R51" s="20"/>
      <c r="S51" s="20"/>
      <c r="T51" s="17"/>
    </row>
    <row r="52" spans="1:20" ht="150" customHeight="1">
      <c r="A52" s="166"/>
      <c r="B52" s="167"/>
      <c r="C52" s="169"/>
      <c r="D52" s="42"/>
      <c r="E52" s="50" t="s">
        <v>587</v>
      </c>
      <c r="F52" s="122" t="s">
        <v>68</v>
      </c>
      <c r="G52" s="122" t="s">
        <v>69</v>
      </c>
      <c r="H52" s="50" t="s">
        <v>594</v>
      </c>
      <c r="I52" s="50" t="s">
        <v>30</v>
      </c>
      <c r="J52" s="87" t="s">
        <v>402</v>
      </c>
      <c r="K52" s="44" t="s">
        <v>241</v>
      </c>
      <c r="L52" s="44" t="s">
        <v>530</v>
      </c>
      <c r="M52" s="76" t="s">
        <v>242</v>
      </c>
      <c r="N52" s="20"/>
      <c r="O52" s="20"/>
      <c r="P52" s="20"/>
      <c r="Q52" s="20"/>
      <c r="R52" s="20"/>
      <c r="S52" s="20"/>
      <c r="T52" s="17"/>
    </row>
    <row r="53" spans="1:20" ht="187.5" customHeight="1">
      <c r="A53" s="166"/>
      <c r="B53" s="167"/>
      <c r="C53" s="169"/>
      <c r="D53" s="42"/>
      <c r="E53" s="50"/>
      <c r="F53" s="50"/>
      <c r="G53" s="50"/>
      <c r="H53" s="50"/>
      <c r="I53" s="50"/>
      <c r="J53" s="87"/>
      <c r="K53" s="74" t="s">
        <v>550</v>
      </c>
      <c r="L53" s="116" t="s">
        <v>530</v>
      </c>
      <c r="M53" s="118" t="s">
        <v>551</v>
      </c>
      <c r="N53" s="20"/>
      <c r="O53" s="20"/>
      <c r="P53" s="20"/>
      <c r="Q53" s="20"/>
      <c r="R53" s="20"/>
      <c r="S53" s="20"/>
      <c r="T53" s="17"/>
    </row>
    <row r="54" spans="1:20" ht="78" customHeight="1">
      <c r="A54" s="141"/>
      <c r="B54" s="142"/>
      <c r="C54" s="143"/>
      <c r="D54" s="51"/>
      <c r="E54" s="52"/>
      <c r="F54" s="52"/>
      <c r="G54" s="52"/>
      <c r="H54" s="105"/>
      <c r="I54" s="105"/>
      <c r="J54" s="97"/>
      <c r="K54" s="47" t="s">
        <v>547</v>
      </c>
      <c r="L54" s="47" t="s">
        <v>417</v>
      </c>
      <c r="M54" s="82" t="s">
        <v>573</v>
      </c>
      <c r="N54" s="21">
        <f>5652.65+51109</f>
        <v>56761.65</v>
      </c>
      <c r="O54" s="21">
        <f>1443.49+50523.2</f>
        <v>51966.689999999995</v>
      </c>
      <c r="P54" s="21">
        <v>32706.01</v>
      </c>
      <c r="Q54" s="21">
        <f>8813.4+224.55</f>
        <v>9037.949999999999</v>
      </c>
      <c r="R54" s="21">
        <f>Q54*1.062</f>
        <v>9598.302899999999</v>
      </c>
      <c r="S54" s="21">
        <f>R54*1.06</f>
        <v>10174.201073999999</v>
      </c>
      <c r="T54" s="18"/>
    </row>
    <row r="55" spans="1:20" ht="67.5" customHeight="1">
      <c r="A55" s="13" t="s">
        <v>94</v>
      </c>
      <c r="B55" s="53" t="s">
        <v>95</v>
      </c>
      <c r="C55" s="54" t="s">
        <v>96</v>
      </c>
      <c r="D55" s="55"/>
      <c r="E55" s="53"/>
      <c r="F55" s="53"/>
      <c r="G55" s="53"/>
      <c r="H55" s="53"/>
      <c r="I55" s="53"/>
      <c r="J55" s="89"/>
      <c r="K55" s="58"/>
      <c r="L55" s="58"/>
      <c r="M55" s="79"/>
      <c r="N55" s="14">
        <v>0</v>
      </c>
      <c r="O55" s="14">
        <v>0</v>
      </c>
      <c r="P55" s="14">
        <v>0</v>
      </c>
      <c r="Q55" s="21">
        <f>P55*1.062</f>
        <v>0</v>
      </c>
      <c r="R55" s="21">
        <f>Q55*1.061</f>
        <v>0</v>
      </c>
      <c r="S55" s="21">
        <f>R55*1.06</f>
        <v>0</v>
      </c>
      <c r="T55" s="15"/>
    </row>
    <row r="56" spans="1:20" ht="63.75">
      <c r="A56" s="13" t="s">
        <v>97</v>
      </c>
      <c r="B56" s="53" t="s">
        <v>98</v>
      </c>
      <c r="C56" s="54" t="s">
        <v>99</v>
      </c>
      <c r="D56" s="55"/>
      <c r="E56" s="53"/>
      <c r="F56" s="53"/>
      <c r="G56" s="53"/>
      <c r="H56" s="53"/>
      <c r="I56" s="53"/>
      <c r="J56" s="89"/>
      <c r="K56" s="58"/>
      <c r="L56" s="58"/>
      <c r="M56" s="79"/>
      <c r="N56" s="14">
        <v>0</v>
      </c>
      <c r="O56" s="14">
        <v>0</v>
      </c>
      <c r="P56" s="14">
        <v>0</v>
      </c>
      <c r="Q56" s="21">
        <f>P56*1.062</f>
        <v>0</v>
      </c>
      <c r="R56" s="21">
        <f>Q56*1.061</f>
        <v>0</v>
      </c>
      <c r="S56" s="21">
        <f>R56*1.06</f>
        <v>0</v>
      </c>
      <c r="T56" s="15"/>
    </row>
    <row r="57" spans="1:20" ht="38.25" customHeight="1">
      <c r="A57" s="165" t="s">
        <v>100</v>
      </c>
      <c r="B57" s="150" t="s">
        <v>101</v>
      </c>
      <c r="C57" s="168" t="s">
        <v>102</v>
      </c>
      <c r="D57" s="39" t="s">
        <v>103</v>
      </c>
      <c r="E57" s="46"/>
      <c r="F57" s="46"/>
      <c r="G57" s="46"/>
      <c r="H57" s="46"/>
      <c r="I57" s="46"/>
      <c r="J57" s="88"/>
      <c r="K57" s="44" t="s">
        <v>581</v>
      </c>
      <c r="L57" s="44" t="s">
        <v>530</v>
      </c>
      <c r="M57" s="76" t="s">
        <v>580</v>
      </c>
      <c r="N57" s="19"/>
      <c r="O57" s="19"/>
      <c r="P57" s="19"/>
      <c r="Q57" s="19"/>
      <c r="R57" s="19"/>
      <c r="S57" s="19"/>
      <c r="T57" s="16"/>
    </row>
    <row r="58" spans="1:20" ht="84" customHeight="1">
      <c r="A58" s="166"/>
      <c r="B58" s="167"/>
      <c r="C58" s="169"/>
      <c r="D58" s="42"/>
      <c r="E58" s="50" t="s">
        <v>104</v>
      </c>
      <c r="F58" s="50" t="s">
        <v>105</v>
      </c>
      <c r="G58" s="50" t="s">
        <v>106</v>
      </c>
      <c r="H58" s="50" t="s">
        <v>113</v>
      </c>
      <c r="I58" s="50" t="s">
        <v>35</v>
      </c>
      <c r="J58" s="87" t="s">
        <v>114</v>
      </c>
      <c r="K58" s="44" t="s">
        <v>112</v>
      </c>
      <c r="L58" s="44" t="s">
        <v>530</v>
      </c>
      <c r="M58" s="76" t="s">
        <v>163</v>
      </c>
      <c r="N58" s="20"/>
      <c r="O58" s="20"/>
      <c r="P58" s="20"/>
      <c r="Q58" s="20"/>
      <c r="R58" s="20"/>
      <c r="S58" s="20"/>
      <c r="T58" s="17"/>
    </row>
    <row r="59" spans="1:20" ht="162" customHeight="1">
      <c r="A59" s="166"/>
      <c r="B59" s="167"/>
      <c r="C59" s="169"/>
      <c r="D59" s="42"/>
      <c r="E59" s="50" t="s">
        <v>587</v>
      </c>
      <c r="F59" s="50" t="s">
        <v>4</v>
      </c>
      <c r="G59" s="50" t="s">
        <v>69</v>
      </c>
      <c r="H59" s="50" t="s">
        <v>115</v>
      </c>
      <c r="I59" s="50" t="s">
        <v>36</v>
      </c>
      <c r="J59" s="87" t="s">
        <v>116</v>
      </c>
      <c r="K59" s="44" t="s">
        <v>540</v>
      </c>
      <c r="L59" s="44" t="s">
        <v>530</v>
      </c>
      <c r="M59" s="76" t="s">
        <v>236</v>
      </c>
      <c r="N59" s="20"/>
      <c r="O59" s="20"/>
      <c r="P59" s="20"/>
      <c r="Q59" s="20"/>
      <c r="R59" s="20"/>
      <c r="S59" s="20"/>
      <c r="T59" s="17"/>
    </row>
    <row r="60" spans="1:20" ht="120.75" customHeight="1">
      <c r="A60" s="166"/>
      <c r="B60" s="167"/>
      <c r="C60" s="169"/>
      <c r="D60" s="42"/>
      <c r="E60" s="50"/>
      <c r="F60" s="50"/>
      <c r="G60" s="50"/>
      <c r="H60" s="50"/>
      <c r="I60" s="50"/>
      <c r="J60" s="87"/>
      <c r="K60" s="44" t="s">
        <v>216</v>
      </c>
      <c r="L60" s="44" t="s">
        <v>530</v>
      </c>
      <c r="M60" s="76" t="s">
        <v>549</v>
      </c>
      <c r="N60" s="20"/>
      <c r="O60" s="20"/>
      <c r="P60" s="20"/>
      <c r="Q60" s="20"/>
      <c r="R60" s="20"/>
      <c r="S60" s="20"/>
      <c r="T60" s="17"/>
    </row>
    <row r="61" spans="1:20" ht="66.75" customHeight="1">
      <c r="A61" s="141"/>
      <c r="B61" s="142"/>
      <c r="C61" s="143"/>
      <c r="D61" s="51"/>
      <c r="E61" s="52"/>
      <c r="F61" s="52"/>
      <c r="G61" s="52"/>
      <c r="H61" s="52"/>
      <c r="I61" s="52"/>
      <c r="J61" s="45"/>
      <c r="K61" s="44" t="s">
        <v>547</v>
      </c>
      <c r="L61" s="44" t="s">
        <v>572</v>
      </c>
      <c r="M61" s="76" t="s">
        <v>573</v>
      </c>
      <c r="N61" s="21">
        <f>955.85+219.29</f>
        <v>1175.14</v>
      </c>
      <c r="O61" s="21">
        <f>955.65+219.29</f>
        <v>1174.94</v>
      </c>
      <c r="P61" s="21">
        <v>2045.03</v>
      </c>
      <c r="Q61" s="21">
        <v>2781.38</v>
      </c>
      <c r="R61" s="21">
        <f>Q61*1.062</f>
        <v>2953.82556</v>
      </c>
      <c r="S61" s="21">
        <f>R61*1.06</f>
        <v>3131.0550936000004</v>
      </c>
      <c r="T61" s="18"/>
    </row>
    <row r="62" spans="1:20" ht="126.75" customHeight="1">
      <c r="A62" s="165" t="s">
        <v>117</v>
      </c>
      <c r="B62" s="150" t="s">
        <v>118</v>
      </c>
      <c r="C62" s="168" t="s">
        <v>119</v>
      </c>
      <c r="D62" s="39" t="s">
        <v>208</v>
      </c>
      <c r="E62" s="48" t="s">
        <v>120</v>
      </c>
      <c r="F62" s="123" t="s">
        <v>121</v>
      </c>
      <c r="G62" s="48" t="s">
        <v>122</v>
      </c>
      <c r="H62" s="48" t="s">
        <v>123</v>
      </c>
      <c r="I62" s="46" t="s">
        <v>37</v>
      </c>
      <c r="J62" s="124" t="s">
        <v>124</v>
      </c>
      <c r="K62" s="48" t="s">
        <v>216</v>
      </c>
      <c r="L62" s="48" t="s">
        <v>530</v>
      </c>
      <c r="M62" s="83" t="s">
        <v>549</v>
      </c>
      <c r="N62" s="19"/>
      <c r="O62" s="19"/>
      <c r="P62" s="19"/>
      <c r="Q62" s="19"/>
      <c r="R62" s="19"/>
      <c r="S62" s="19"/>
      <c r="T62" s="16"/>
    </row>
    <row r="63" spans="1:20" ht="166.5" customHeight="1">
      <c r="A63" s="141"/>
      <c r="B63" s="142"/>
      <c r="C63" s="143"/>
      <c r="D63" s="51"/>
      <c r="E63" s="52" t="s">
        <v>587</v>
      </c>
      <c r="F63" s="52" t="s">
        <v>68</v>
      </c>
      <c r="G63" s="52" t="s">
        <v>69</v>
      </c>
      <c r="H63" s="52" t="s">
        <v>115</v>
      </c>
      <c r="I63" s="52" t="s">
        <v>36</v>
      </c>
      <c r="J63" s="45" t="s">
        <v>116</v>
      </c>
      <c r="K63" s="44" t="s">
        <v>547</v>
      </c>
      <c r="L63" s="47" t="s">
        <v>572</v>
      </c>
      <c r="M63" s="82" t="s">
        <v>573</v>
      </c>
      <c r="N63" s="21">
        <v>396.24</v>
      </c>
      <c r="O63" s="21">
        <v>376.96</v>
      </c>
      <c r="P63" s="21">
        <v>645.09</v>
      </c>
      <c r="Q63" s="21">
        <v>805</v>
      </c>
      <c r="R63" s="21">
        <f>Q63*1.062</f>
        <v>854.9100000000001</v>
      </c>
      <c r="S63" s="21">
        <f>R63*1.06</f>
        <v>906.2046000000001</v>
      </c>
      <c r="T63" s="18"/>
    </row>
    <row r="64" spans="1:20" ht="14.25" customHeight="1">
      <c r="A64" s="165" t="s">
        <v>125</v>
      </c>
      <c r="B64" s="150" t="s">
        <v>126</v>
      </c>
      <c r="C64" s="168" t="s">
        <v>127</v>
      </c>
      <c r="D64" s="39" t="s">
        <v>207</v>
      </c>
      <c r="E64" s="46"/>
      <c r="F64" s="46"/>
      <c r="G64" s="46"/>
      <c r="H64" s="46"/>
      <c r="I64" s="46"/>
      <c r="J64" s="88"/>
      <c r="K64" s="48"/>
      <c r="L64" s="48"/>
      <c r="M64" s="83"/>
      <c r="N64" s="19"/>
      <c r="O64" s="19"/>
      <c r="P64" s="19"/>
      <c r="Q64" s="19"/>
      <c r="R64" s="19"/>
      <c r="S64" s="19"/>
      <c r="T64" s="16"/>
    </row>
    <row r="65" spans="1:20" ht="54" customHeight="1">
      <c r="A65" s="144"/>
      <c r="B65" s="151"/>
      <c r="C65" s="145"/>
      <c r="D65" s="42"/>
      <c r="E65" s="50"/>
      <c r="F65" s="50"/>
      <c r="G65" s="50"/>
      <c r="H65" s="50"/>
      <c r="I65" s="50"/>
      <c r="J65" s="87"/>
      <c r="K65" s="44" t="s">
        <v>217</v>
      </c>
      <c r="L65" s="44" t="s">
        <v>232</v>
      </c>
      <c r="M65" s="76" t="s">
        <v>230</v>
      </c>
      <c r="N65" s="20"/>
      <c r="O65" s="20"/>
      <c r="P65" s="20"/>
      <c r="Q65" s="20"/>
      <c r="R65" s="20"/>
      <c r="S65" s="20"/>
      <c r="T65" s="17"/>
    </row>
    <row r="66" spans="1:20" ht="59.25" customHeight="1">
      <c r="A66" s="144"/>
      <c r="B66" s="151"/>
      <c r="C66" s="145"/>
      <c r="D66" s="42"/>
      <c r="E66" s="50"/>
      <c r="F66" s="50"/>
      <c r="G66" s="50"/>
      <c r="H66" s="50"/>
      <c r="I66" s="50"/>
      <c r="J66" s="87"/>
      <c r="K66" s="74" t="s">
        <v>66</v>
      </c>
      <c r="L66" s="44" t="s">
        <v>232</v>
      </c>
      <c r="M66" s="76" t="s">
        <v>231</v>
      </c>
      <c r="N66" s="20"/>
      <c r="O66" s="20"/>
      <c r="P66" s="20"/>
      <c r="Q66" s="20"/>
      <c r="R66" s="20"/>
      <c r="S66" s="20"/>
      <c r="T66" s="17"/>
    </row>
    <row r="67" spans="1:20" ht="68.25" customHeight="1">
      <c r="A67" s="141"/>
      <c r="B67" s="142"/>
      <c r="C67" s="143"/>
      <c r="D67" s="51"/>
      <c r="E67" s="52" t="s">
        <v>587</v>
      </c>
      <c r="F67" s="52" t="s">
        <v>68</v>
      </c>
      <c r="G67" s="52" t="s">
        <v>69</v>
      </c>
      <c r="H67" s="52"/>
      <c r="I67" s="52"/>
      <c r="J67" s="45"/>
      <c r="K67" s="74" t="s">
        <v>220</v>
      </c>
      <c r="L67" s="47" t="s">
        <v>416</v>
      </c>
      <c r="M67" s="82" t="s">
        <v>415</v>
      </c>
      <c r="N67" s="21">
        <v>3679.2</v>
      </c>
      <c r="O67" s="21">
        <v>3679.2</v>
      </c>
      <c r="P67" s="21">
        <v>5703.07</v>
      </c>
      <c r="Q67" s="21">
        <v>4068.17</v>
      </c>
      <c r="R67" s="21">
        <f>Q67*1.062</f>
        <v>4320.396540000001</v>
      </c>
      <c r="S67" s="21">
        <f>R67*1.06</f>
        <v>4579.620332400001</v>
      </c>
      <c r="T67" s="18"/>
    </row>
    <row r="68" spans="1:20" ht="12.75">
      <c r="A68" s="165" t="s">
        <v>128</v>
      </c>
      <c r="B68" s="150" t="s">
        <v>129</v>
      </c>
      <c r="C68" s="168" t="s">
        <v>130</v>
      </c>
      <c r="D68" s="39" t="s">
        <v>131</v>
      </c>
      <c r="E68" s="46"/>
      <c r="F68" s="46"/>
      <c r="G68" s="46"/>
      <c r="H68" s="46"/>
      <c r="I68" s="46"/>
      <c r="J68" s="88"/>
      <c r="K68" s="60"/>
      <c r="L68" s="60"/>
      <c r="M68" s="77"/>
      <c r="N68" s="19"/>
      <c r="O68" s="19"/>
      <c r="P68" s="19"/>
      <c r="Q68" s="19"/>
      <c r="R68" s="19"/>
      <c r="S68" s="19"/>
      <c r="T68" s="16"/>
    </row>
    <row r="69" spans="1:20" ht="204" customHeight="1">
      <c r="A69" s="166"/>
      <c r="B69" s="167"/>
      <c r="C69" s="169"/>
      <c r="D69" s="42"/>
      <c r="E69" s="50" t="s">
        <v>132</v>
      </c>
      <c r="F69" s="50" t="s">
        <v>133</v>
      </c>
      <c r="G69" s="50" t="s">
        <v>134</v>
      </c>
      <c r="H69" s="107" t="s">
        <v>401</v>
      </c>
      <c r="I69" s="107" t="s">
        <v>29</v>
      </c>
      <c r="J69" s="87" t="s">
        <v>402</v>
      </c>
      <c r="K69" s="74" t="s">
        <v>576</v>
      </c>
      <c r="L69" s="44" t="s">
        <v>577</v>
      </c>
      <c r="M69" s="76" t="s">
        <v>578</v>
      </c>
      <c r="N69" s="20"/>
      <c r="O69" s="20"/>
      <c r="P69" s="20"/>
      <c r="Q69" s="20"/>
      <c r="R69" s="20"/>
      <c r="S69" s="20"/>
      <c r="T69" s="17"/>
    </row>
    <row r="70" spans="1:20" ht="111.75" customHeight="1">
      <c r="A70" s="166"/>
      <c r="B70" s="167"/>
      <c r="C70" s="169"/>
      <c r="D70" s="42"/>
      <c r="E70" s="50" t="s">
        <v>587</v>
      </c>
      <c r="F70" s="50" t="s">
        <v>68</v>
      </c>
      <c r="G70" s="50" t="s">
        <v>69</v>
      </c>
      <c r="H70" s="50" t="s">
        <v>135</v>
      </c>
      <c r="I70" s="50" t="s">
        <v>32</v>
      </c>
      <c r="J70" s="87" t="s">
        <v>136</v>
      </c>
      <c r="K70" s="74" t="s">
        <v>66</v>
      </c>
      <c r="L70" s="44" t="s">
        <v>232</v>
      </c>
      <c r="M70" s="76" t="s">
        <v>231</v>
      </c>
      <c r="N70" s="20"/>
      <c r="O70" s="20"/>
      <c r="P70" s="20"/>
      <c r="Q70" s="20"/>
      <c r="R70" s="20"/>
      <c r="S70" s="20"/>
      <c r="T70" s="17"/>
    </row>
    <row r="71" spans="1:20" ht="252.75" customHeight="1">
      <c r="A71" s="166"/>
      <c r="B71" s="167"/>
      <c r="C71" s="169"/>
      <c r="D71" s="39"/>
      <c r="E71" s="46"/>
      <c r="F71" s="46"/>
      <c r="G71" s="46"/>
      <c r="H71" s="130" t="s">
        <v>561</v>
      </c>
      <c r="I71" s="46" t="s">
        <v>33</v>
      </c>
      <c r="J71" s="88" t="s">
        <v>578</v>
      </c>
      <c r="K71" s="129" t="s">
        <v>552</v>
      </c>
      <c r="L71" s="48" t="s">
        <v>530</v>
      </c>
      <c r="M71" s="83" t="s">
        <v>64</v>
      </c>
      <c r="N71" s="19"/>
      <c r="O71" s="19"/>
      <c r="P71" s="19"/>
      <c r="Q71" s="19"/>
      <c r="R71" s="19"/>
      <c r="S71" s="19"/>
      <c r="T71" s="16"/>
    </row>
    <row r="72" spans="1:20" ht="98.25" customHeight="1">
      <c r="A72" s="141"/>
      <c r="B72" s="142"/>
      <c r="C72" s="143"/>
      <c r="D72" s="51"/>
      <c r="E72" s="52" t="s">
        <v>529</v>
      </c>
      <c r="F72" s="52"/>
      <c r="G72" s="52"/>
      <c r="H72" s="52" t="s">
        <v>594</v>
      </c>
      <c r="I72" s="52" t="s">
        <v>30</v>
      </c>
      <c r="J72" s="45" t="s">
        <v>110</v>
      </c>
      <c r="K72" s="47" t="s">
        <v>215</v>
      </c>
      <c r="L72" s="47" t="s">
        <v>530</v>
      </c>
      <c r="M72" s="82" t="s">
        <v>415</v>
      </c>
      <c r="N72" s="21">
        <f>3338.55+929+22.94</f>
        <v>4290.49</v>
      </c>
      <c r="O72" s="21">
        <f>3293.41+929+22.94</f>
        <v>4245.349999999999</v>
      </c>
      <c r="P72" s="21">
        <v>4679.21</v>
      </c>
      <c r="Q72" s="21">
        <v>3755</v>
      </c>
      <c r="R72" s="21">
        <f>Q72*1.062</f>
        <v>3987.8100000000004</v>
      </c>
      <c r="S72" s="21">
        <f>R72*1.06</f>
        <v>4227.078600000001</v>
      </c>
      <c r="T72" s="18"/>
    </row>
    <row r="73" spans="1:20" ht="12.75">
      <c r="A73" s="165" t="s">
        <v>137</v>
      </c>
      <c r="B73" s="150" t="s">
        <v>138</v>
      </c>
      <c r="C73" s="168" t="s">
        <v>139</v>
      </c>
      <c r="D73" s="39" t="s">
        <v>131</v>
      </c>
      <c r="E73" s="46"/>
      <c r="F73" s="46"/>
      <c r="G73" s="46"/>
      <c r="H73" s="155" t="s">
        <v>135</v>
      </c>
      <c r="I73" s="46" t="s">
        <v>32</v>
      </c>
      <c r="J73" s="157" t="s">
        <v>136</v>
      </c>
      <c r="K73" s="60"/>
      <c r="L73" s="60"/>
      <c r="M73" s="77"/>
      <c r="N73" s="19"/>
      <c r="O73" s="19"/>
      <c r="P73" s="19"/>
      <c r="Q73" s="19"/>
      <c r="R73" s="19"/>
      <c r="S73" s="19"/>
      <c r="T73" s="16"/>
    </row>
    <row r="74" spans="1:20" ht="252" customHeight="1">
      <c r="A74" s="166"/>
      <c r="B74" s="167"/>
      <c r="C74" s="169"/>
      <c r="D74" s="42"/>
      <c r="E74" s="50" t="s">
        <v>587</v>
      </c>
      <c r="F74" s="50" t="s">
        <v>68</v>
      </c>
      <c r="G74" s="50" t="s">
        <v>69</v>
      </c>
      <c r="H74" s="156"/>
      <c r="I74" s="50"/>
      <c r="J74" s="158"/>
      <c r="K74" s="131" t="s">
        <v>552</v>
      </c>
      <c r="L74" s="44" t="s">
        <v>530</v>
      </c>
      <c r="M74" s="76" t="s">
        <v>64</v>
      </c>
      <c r="N74" s="20"/>
      <c r="O74" s="20"/>
      <c r="P74" s="20"/>
      <c r="Q74" s="20"/>
      <c r="R74" s="20"/>
      <c r="S74" s="20"/>
      <c r="T74" s="17"/>
    </row>
    <row r="75" spans="1:20" ht="94.5" customHeight="1">
      <c r="A75" s="166"/>
      <c r="B75" s="167"/>
      <c r="C75" s="169"/>
      <c r="D75" s="42"/>
      <c r="E75" s="50" t="s">
        <v>529</v>
      </c>
      <c r="F75" s="50"/>
      <c r="G75" s="50"/>
      <c r="H75" s="50" t="s">
        <v>591</v>
      </c>
      <c r="I75" s="50" t="s">
        <v>38</v>
      </c>
      <c r="J75" s="87" t="s">
        <v>562</v>
      </c>
      <c r="K75" s="44" t="s">
        <v>215</v>
      </c>
      <c r="L75" s="44" t="s">
        <v>530</v>
      </c>
      <c r="M75" s="76" t="s">
        <v>415</v>
      </c>
      <c r="N75" s="20"/>
      <c r="O75" s="20"/>
      <c r="P75" s="20"/>
      <c r="Q75" s="20"/>
      <c r="R75" s="20"/>
      <c r="S75" s="20"/>
      <c r="T75" s="17"/>
    </row>
    <row r="76" spans="1:20" ht="85.5" customHeight="1">
      <c r="A76" s="166"/>
      <c r="B76" s="167"/>
      <c r="C76" s="169"/>
      <c r="D76" s="42"/>
      <c r="E76" s="50"/>
      <c r="F76" s="50"/>
      <c r="G76" s="50"/>
      <c r="H76" s="50" t="s">
        <v>401</v>
      </c>
      <c r="I76" s="50" t="s">
        <v>30</v>
      </c>
      <c r="J76" s="87" t="s">
        <v>402</v>
      </c>
      <c r="K76" s="44" t="s">
        <v>218</v>
      </c>
      <c r="L76" s="44" t="s">
        <v>404</v>
      </c>
      <c r="M76" s="76" t="s">
        <v>61</v>
      </c>
      <c r="N76" s="20"/>
      <c r="O76" s="20"/>
      <c r="P76" s="20"/>
      <c r="Q76" s="20"/>
      <c r="R76" s="20"/>
      <c r="S76" s="20"/>
      <c r="T76" s="17"/>
    </row>
    <row r="77" spans="1:20" ht="179.25" customHeight="1">
      <c r="A77" s="141"/>
      <c r="B77" s="142"/>
      <c r="C77" s="143"/>
      <c r="D77" s="51"/>
      <c r="E77" s="52" t="s">
        <v>529</v>
      </c>
      <c r="F77" s="52"/>
      <c r="G77" s="52"/>
      <c r="H77" s="52" t="s">
        <v>594</v>
      </c>
      <c r="I77" s="52" t="s">
        <v>30</v>
      </c>
      <c r="J77" s="45" t="s">
        <v>110</v>
      </c>
      <c r="K77" s="47" t="s">
        <v>406</v>
      </c>
      <c r="L77" s="47" t="s">
        <v>530</v>
      </c>
      <c r="M77" s="82" t="s">
        <v>65</v>
      </c>
      <c r="N77" s="21">
        <f>25424.94+91.92</f>
        <v>25516.859999999997</v>
      </c>
      <c r="O77" s="21">
        <f>19864.98+91.92</f>
        <v>19956.899999999998</v>
      </c>
      <c r="P77" s="21">
        <v>25922.26</v>
      </c>
      <c r="Q77" s="21">
        <v>16986.64</v>
      </c>
      <c r="R77" s="21">
        <f>Q77*1.062</f>
        <v>18039.81168</v>
      </c>
      <c r="S77" s="21">
        <f>R77*1.06</f>
        <v>19122.2003808</v>
      </c>
      <c r="T77" s="18"/>
    </row>
    <row r="78" spans="1:20" ht="115.5" customHeight="1">
      <c r="A78" s="13" t="s">
        <v>140</v>
      </c>
      <c r="B78" s="53" t="s">
        <v>141</v>
      </c>
      <c r="C78" s="54" t="s">
        <v>142</v>
      </c>
      <c r="D78" s="55"/>
      <c r="E78" s="53"/>
      <c r="F78" s="53"/>
      <c r="G78" s="53"/>
      <c r="H78" s="53"/>
      <c r="I78" s="53"/>
      <c r="J78" s="89"/>
      <c r="K78" s="58"/>
      <c r="L78" s="58"/>
      <c r="M78" s="79"/>
      <c r="N78" s="14">
        <v>0</v>
      </c>
      <c r="O78" s="14">
        <v>0</v>
      </c>
      <c r="P78" s="14">
        <v>0</v>
      </c>
      <c r="Q78" s="21">
        <f>P78*1.062</f>
        <v>0</v>
      </c>
      <c r="R78" s="21">
        <f>Q78*1.061</f>
        <v>0</v>
      </c>
      <c r="S78" s="21">
        <f>R78*1.06</f>
        <v>0</v>
      </c>
      <c r="T78" s="15"/>
    </row>
    <row r="79" spans="1:20" ht="78.75" customHeight="1">
      <c r="A79" s="13" t="s">
        <v>143</v>
      </c>
      <c r="B79" s="53" t="s">
        <v>144</v>
      </c>
      <c r="C79" s="54" t="s">
        <v>145</v>
      </c>
      <c r="D79" s="55"/>
      <c r="E79" s="53"/>
      <c r="F79" s="53"/>
      <c r="G79" s="53"/>
      <c r="H79" s="53"/>
      <c r="I79" s="53"/>
      <c r="J79" s="89"/>
      <c r="K79" s="58"/>
      <c r="L79" s="58"/>
      <c r="M79" s="79"/>
      <c r="N79" s="14">
        <v>0</v>
      </c>
      <c r="O79" s="14">
        <v>0</v>
      </c>
      <c r="P79" s="14">
        <v>0</v>
      </c>
      <c r="Q79" s="21">
        <f>P79*1.062</f>
        <v>0</v>
      </c>
      <c r="R79" s="21">
        <f>Q79*1.061</f>
        <v>0</v>
      </c>
      <c r="S79" s="21">
        <f>R79*1.06</f>
        <v>0</v>
      </c>
      <c r="T79" s="15"/>
    </row>
    <row r="80" spans="1:20" ht="18" customHeight="1">
      <c r="A80" s="165" t="s">
        <v>146</v>
      </c>
      <c r="B80" s="150" t="s">
        <v>147</v>
      </c>
      <c r="C80" s="168" t="s">
        <v>148</v>
      </c>
      <c r="D80" s="39" t="s">
        <v>395</v>
      </c>
      <c r="E80" s="46"/>
      <c r="F80" s="46"/>
      <c r="G80" s="46"/>
      <c r="H80" s="46"/>
      <c r="I80" s="46"/>
      <c r="J80" s="88"/>
      <c r="K80" s="48"/>
      <c r="L80" s="48"/>
      <c r="M80" s="83"/>
      <c r="N80" s="19"/>
      <c r="O80" s="19"/>
      <c r="P80" s="19"/>
      <c r="Q80" s="19"/>
      <c r="R80" s="19"/>
      <c r="S80" s="19"/>
      <c r="T80" s="16"/>
    </row>
    <row r="81" spans="1:20" ht="56.25" customHeight="1">
      <c r="A81" s="144"/>
      <c r="B81" s="151"/>
      <c r="C81" s="145"/>
      <c r="D81" s="42"/>
      <c r="E81" s="50"/>
      <c r="F81" s="50"/>
      <c r="G81" s="50"/>
      <c r="H81" s="50"/>
      <c r="I81" s="50"/>
      <c r="J81" s="87"/>
      <c r="K81" s="44" t="s">
        <v>219</v>
      </c>
      <c r="L81" s="44" t="s">
        <v>232</v>
      </c>
      <c r="M81" s="76" t="s">
        <v>230</v>
      </c>
      <c r="N81" s="20"/>
      <c r="O81" s="20"/>
      <c r="P81" s="20"/>
      <c r="Q81" s="20"/>
      <c r="R81" s="20"/>
      <c r="S81" s="20"/>
      <c r="T81" s="17"/>
    </row>
    <row r="82" spans="1:20" ht="59.25" customHeight="1">
      <c r="A82" s="144"/>
      <c r="B82" s="151"/>
      <c r="C82" s="145"/>
      <c r="D82" s="42"/>
      <c r="E82" s="50"/>
      <c r="F82" s="50"/>
      <c r="G82" s="50"/>
      <c r="H82" s="50"/>
      <c r="I82" s="50"/>
      <c r="J82" s="87"/>
      <c r="K82" s="74" t="s">
        <v>66</v>
      </c>
      <c r="L82" s="44" t="s">
        <v>232</v>
      </c>
      <c r="M82" s="76" t="s">
        <v>231</v>
      </c>
      <c r="N82" s="20"/>
      <c r="O82" s="20"/>
      <c r="P82" s="20"/>
      <c r="Q82" s="20"/>
      <c r="R82" s="20"/>
      <c r="S82" s="20"/>
      <c r="T82" s="17"/>
    </row>
    <row r="83" spans="1:20" ht="54.75" customHeight="1">
      <c r="A83" s="144"/>
      <c r="B83" s="151"/>
      <c r="C83" s="145"/>
      <c r="D83" s="42"/>
      <c r="E83" s="50"/>
      <c r="F83" s="50"/>
      <c r="G83" s="50"/>
      <c r="H83" s="50"/>
      <c r="I83" s="50"/>
      <c r="J83" s="87"/>
      <c r="K83" s="74" t="s">
        <v>220</v>
      </c>
      <c r="L83" s="44" t="s">
        <v>221</v>
      </c>
      <c r="M83" s="76" t="s">
        <v>415</v>
      </c>
      <c r="N83" s="20"/>
      <c r="O83" s="20"/>
      <c r="P83" s="20"/>
      <c r="Q83" s="20"/>
      <c r="R83" s="20"/>
      <c r="S83" s="20"/>
      <c r="T83" s="17"/>
    </row>
    <row r="84" spans="1:20" ht="92.25" customHeight="1">
      <c r="A84" s="144"/>
      <c r="B84" s="151"/>
      <c r="C84" s="145"/>
      <c r="D84" s="42"/>
      <c r="E84" s="50"/>
      <c r="F84" s="50"/>
      <c r="G84" s="50"/>
      <c r="H84" s="50"/>
      <c r="I84" s="50"/>
      <c r="J84" s="87"/>
      <c r="K84" s="44" t="s">
        <v>215</v>
      </c>
      <c r="L84" s="44" t="s">
        <v>530</v>
      </c>
      <c r="M84" s="76" t="s">
        <v>415</v>
      </c>
      <c r="N84" s="20"/>
      <c r="O84" s="20"/>
      <c r="P84" s="20"/>
      <c r="Q84" s="20"/>
      <c r="R84" s="20"/>
      <c r="S84" s="20"/>
      <c r="T84" s="17"/>
    </row>
    <row r="85" spans="1:20" ht="70.5" customHeight="1">
      <c r="A85" s="141"/>
      <c r="B85" s="142"/>
      <c r="C85" s="143"/>
      <c r="D85" s="51"/>
      <c r="E85" s="52" t="s">
        <v>587</v>
      </c>
      <c r="F85" s="52" t="s">
        <v>68</v>
      </c>
      <c r="G85" s="52" t="s">
        <v>69</v>
      </c>
      <c r="H85" s="52"/>
      <c r="I85" s="52"/>
      <c r="J85" s="45"/>
      <c r="K85" s="47" t="s">
        <v>547</v>
      </c>
      <c r="L85" s="47" t="s">
        <v>572</v>
      </c>
      <c r="M85" s="82" t="s">
        <v>573</v>
      </c>
      <c r="N85" s="21">
        <v>818.78</v>
      </c>
      <c r="O85" s="21">
        <v>818.78</v>
      </c>
      <c r="P85" s="21">
        <v>8794</v>
      </c>
      <c r="Q85" s="21">
        <v>16266.83</v>
      </c>
      <c r="R85" s="40">
        <f>Q85*1.062</f>
        <v>17275.373460000003</v>
      </c>
      <c r="S85" s="21">
        <f>R85*1.06</f>
        <v>18311.895867600004</v>
      </c>
      <c r="T85" s="18"/>
    </row>
    <row r="86" spans="1:20" ht="107.25" customHeight="1">
      <c r="A86" s="13" t="s">
        <v>149</v>
      </c>
      <c r="B86" s="53" t="s">
        <v>152</v>
      </c>
      <c r="C86" s="54" t="s">
        <v>153</v>
      </c>
      <c r="D86" s="55"/>
      <c r="E86" s="53"/>
      <c r="F86" s="53"/>
      <c r="G86" s="53"/>
      <c r="H86" s="53"/>
      <c r="I86" s="53"/>
      <c r="J86" s="89"/>
      <c r="K86" s="58"/>
      <c r="L86" s="58"/>
      <c r="M86" s="79"/>
      <c r="N86" s="14">
        <v>0</v>
      </c>
      <c r="O86" s="14">
        <v>0</v>
      </c>
      <c r="P86" s="14">
        <v>0</v>
      </c>
      <c r="Q86" s="21">
        <f>P86*1.062</f>
        <v>0</v>
      </c>
      <c r="R86" s="21">
        <f>Q86*1.061</f>
        <v>0</v>
      </c>
      <c r="S86" s="21">
        <f>R86*1.06</f>
        <v>0</v>
      </c>
      <c r="T86" s="15"/>
    </row>
    <row r="87" spans="1:20" ht="25.5">
      <c r="A87" s="13" t="s">
        <v>154</v>
      </c>
      <c r="B87" s="53" t="s">
        <v>155</v>
      </c>
      <c r="C87" s="54" t="s">
        <v>156</v>
      </c>
      <c r="D87" s="55"/>
      <c r="E87" s="53"/>
      <c r="F87" s="53"/>
      <c r="G87" s="53"/>
      <c r="H87" s="53"/>
      <c r="I87" s="53"/>
      <c r="J87" s="89"/>
      <c r="K87" s="58"/>
      <c r="L87" s="58"/>
      <c r="M87" s="79"/>
      <c r="N87" s="14">
        <v>0</v>
      </c>
      <c r="O87" s="14">
        <v>0</v>
      </c>
      <c r="P87" s="14">
        <v>0</v>
      </c>
      <c r="Q87" s="21">
        <f>P87*1.062</f>
        <v>0</v>
      </c>
      <c r="R87" s="21">
        <f>Q87*1.061</f>
        <v>0</v>
      </c>
      <c r="S87" s="21">
        <f>R87*1.06</f>
        <v>0</v>
      </c>
      <c r="T87" s="15"/>
    </row>
    <row r="88" spans="1:20" ht="225.75" customHeight="1">
      <c r="A88" s="166"/>
      <c r="B88" s="167" t="s">
        <v>392</v>
      </c>
      <c r="C88" s="169" t="s">
        <v>391</v>
      </c>
      <c r="D88" s="42" t="s">
        <v>158</v>
      </c>
      <c r="E88" s="50" t="s">
        <v>587</v>
      </c>
      <c r="F88" s="50" t="s">
        <v>68</v>
      </c>
      <c r="G88" s="50" t="s">
        <v>69</v>
      </c>
      <c r="H88" s="50" t="s">
        <v>529</v>
      </c>
      <c r="I88" s="50"/>
      <c r="J88" s="87"/>
      <c r="K88" s="73" t="s">
        <v>298</v>
      </c>
      <c r="L88" s="73" t="s">
        <v>530</v>
      </c>
      <c r="M88" s="121" t="s">
        <v>579</v>
      </c>
      <c r="N88" s="20"/>
      <c r="O88" s="20"/>
      <c r="P88" s="20"/>
      <c r="Q88" s="20"/>
      <c r="R88" s="20"/>
      <c r="S88" s="20"/>
      <c r="T88" s="17"/>
    </row>
    <row r="89" spans="1:20" ht="189" customHeight="1">
      <c r="A89" s="141"/>
      <c r="B89" s="142"/>
      <c r="C89" s="143"/>
      <c r="D89" s="51"/>
      <c r="E89" s="52" t="s">
        <v>159</v>
      </c>
      <c r="F89" s="52" t="s">
        <v>160</v>
      </c>
      <c r="G89" s="52" t="s">
        <v>161</v>
      </c>
      <c r="H89" s="52" t="s">
        <v>529</v>
      </c>
      <c r="I89" s="52"/>
      <c r="J89" s="45"/>
      <c r="K89" s="75" t="s">
        <v>550</v>
      </c>
      <c r="L89" s="117" t="s">
        <v>530</v>
      </c>
      <c r="M89" s="119" t="s">
        <v>224</v>
      </c>
      <c r="N89" s="21">
        <v>4149.06</v>
      </c>
      <c r="O89" s="21">
        <v>4149.06</v>
      </c>
      <c r="P89" s="21">
        <v>4564.39</v>
      </c>
      <c r="Q89" s="21">
        <v>5223.68</v>
      </c>
      <c r="R89" s="21">
        <f>Q89*1.062</f>
        <v>5547.54816</v>
      </c>
      <c r="S89" s="21">
        <f>R89*1.06</f>
        <v>5880.401049600001</v>
      </c>
      <c r="T89" s="18"/>
    </row>
    <row r="90" spans="1:20" ht="76.5" customHeight="1">
      <c r="A90" s="146" t="s">
        <v>162</v>
      </c>
      <c r="B90" s="149" t="s">
        <v>164</v>
      </c>
      <c r="C90" s="168" t="s">
        <v>165</v>
      </c>
      <c r="D90" s="168" t="s">
        <v>538</v>
      </c>
      <c r="E90" s="149" t="s">
        <v>587</v>
      </c>
      <c r="F90" s="149" t="s">
        <v>68</v>
      </c>
      <c r="G90" s="155" t="s">
        <v>69</v>
      </c>
      <c r="H90" s="106" t="s">
        <v>594</v>
      </c>
      <c r="I90" s="106" t="s">
        <v>29</v>
      </c>
      <c r="J90" s="96" t="s">
        <v>110</v>
      </c>
      <c r="K90" s="155" t="s">
        <v>298</v>
      </c>
      <c r="L90" s="149" t="s">
        <v>530</v>
      </c>
      <c r="M90" s="184" t="s">
        <v>579</v>
      </c>
      <c r="N90" s="188">
        <f>33215.99+650</f>
        <v>33865.99</v>
      </c>
      <c r="O90" s="188">
        <f>25164.01+650</f>
        <v>25814.01</v>
      </c>
      <c r="P90" s="188">
        <v>22977.98</v>
      </c>
      <c r="Q90" s="188">
        <f>18805.91+1400</f>
        <v>20205.91</v>
      </c>
      <c r="R90" s="188">
        <f>Q90*1.062</f>
        <v>21458.67642</v>
      </c>
      <c r="S90" s="188">
        <f>R90*1.06</f>
        <v>22746.1970052</v>
      </c>
      <c r="T90" s="16"/>
    </row>
    <row r="91" spans="1:20" ht="150" customHeight="1">
      <c r="A91" s="147"/>
      <c r="B91" s="134"/>
      <c r="C91" s="145"/>
      <c r="D91" s="145"/>
      <c r="E91" s="134"/>
      <c r="F91" s="134"/>
      <c r="G91" s="156"/>
      <c r="H91" s="113" t="s">
        <v>401</v>
      </c>
      <c r="I91" s="113" t="s">
        <v>29</v>
      </c>
      <c r="J91" s="96" t="s">
        <v>402</v>
      </c>
      <c r="K91" s="156"/>
      <c r="L91" s="134"/>
      <c r="M91" s="185"/>
      <c r="N91" s="189"/>
      <c r="O91" s="189"/>
      <c r="P91" s="189"/>
      <c r="Q91" s="189"/>
      <c r="R91" s="189"/>
      <c r="S91" s="189"/>
      <c r="T91" s="17"/>
    </row>
    <row r="92" spans="1:20" ht="188.25" customHeight="1">
      <c r="A92" s="148"/>
      <c r="B92" s="135"/>
      <c r="C92" s="136"/>
      <c r="D92" s="136"/>
      <c r="E92" s="135"/>
      <c r="F92" s="135"/>
      <c r="G92" s="162"/>
      <c r="H92" s="105" t="s">
        <v>449</v>
      </c>
      <c r="I92" s="112" t="s">
        <v>451</v>
      </c>
      <c r="J92" s="97" t="s">
        <v>450</v>
      </c>
      <c r="K92" s="75" t="s">
        <v>550</v>
      </c>
      <c r="L92" s="117" t="s">
        <v>530</v>
      </c>
      <c r="M92" s="82" t="s">
        <v>415</v>
      </c>
      <c r="N92" s="190"/>
      <c r="O92" s="190"/>
      <c r="P92" s="190"/>
      <c r="Q92" s="190"/>
      <c r="R92" s="190"/>
      <c r="S92" s="190"/>
      <c r="T92" s="18"/>
    </row>
    <row r="93" spans="1:20" ht="12.75">
      <c r="A93" s="165" t="s">
        <v>166</v>
      </c>
      <c r="B93" s="150" t="s">
        <v>167</v>
      </c>
      <c r="C93" s="168" t="s">
        <v>168</v>
      </c>
      <c r="D93" s="39" t="s">
        <v>169</v>
      </c>
      <c r="E93" s="46"/>
      <c r="F93" s="46"/>
      <c r="G93" s="46"/>
      <c r="H93" s="46"/>
      <c r="I93" s="46"/>
      <c r="J93" s="88"/>
      <c r="K93" s="48"/>
      <c r="L93" s="48"/>
      <c r="M93" s="83"/>
      <c r="N93" s="19"/>
      <c r="O93" s="19"/>
      <c r="P93" s="19"/>
      <c r="Q93" s="19"/>
      <c r="R93" s="19"/>
      <c r="S93" s="19"/>
      <c r="T93" s="16"/>
    </row>
    <row r="94" spans="1:20" ht="54" customHeight="1">
      <c r="A94" s="144"/>
      <c r="B94" s="151"/>
      <c r="C94" s="145"/>
      <c r="D94" s="42"/>
      <c r="E94" s="50" t="s">
        <v>49</v>
      </c>
      <c r="F94" s="50" t="s">
        <v>50</v>
      </c>
      <c r="G94" s="50" t="s">
        <v>51</v>
      </c>
      <c r="H94" s="50"/>
      <c r="I94" s="50"/>
      <c r="J94" s="87"/>
      <c r="K94" s="44" t="s">
        <v>219</v>
      </c>
      <c r="L94" s="44" t="s">
        <v>232</v>
      </c>
      <c r="M94" s="76" t="s">
        <v>230</v>
      </c>
      <c r="N94" s="20"/>
      <c r="O94" s="20"/>
      <c r="P94" s="20"/>
      <c r="Q94" s="20"/>
      <c r="R94" s="20"/>
      <c r="S94" s="20"/>
      <c r="T94" s="17"/>
    </row>
    <row r="95" spans="1:20" ht="57.75" customHeight="1">
      <c r="A95" s="144"/>
      <c r="B95" s="151"/>
      <c r="C95" s="145"/>
      <c r="D95" s="42"/>
      <c r="E95" s="50"/>
      <c r="F95" s="50"/>
      <c r="G95" s="50"/>
      <c r="H95" s="50"/>
      <c r="I95" s="50"/>
      <c r="J95" s="87"/>
      <c r="K95" s="74" t="s">
        <v>66</v>
      </c>
      <c r="L95" s="44" t="s">
        <v>232</v>
      </c>
      <c r="M95" s="76" t="s">
        <v>231</v>
      </c>
      <c r="N95" s="20"/>
      <c r="O95" s="20"/>
      <c r="P95" s="20"/>
      <c r="Q95" s="20"/>
      <c r="R95" s="20"/>
      <c r="S95" s="20"/>
      <c r="T95" s="17"/>
    </row>
    <row r="96" spans="1:20" ht="267" customHeight="1">
      <c r="A96" s="141"/>
      <c r="B96" s="142"/>
      <c r="C96" s="143"/>
      <c r="D96" s="51"/>
      <c r="E96" s="52" t="s">
        <v>587</v>
      </c>
      <c r="F96" s="52" t="s">
        <v>68</v>
      </c>
      <c r="G96" s="52" t="s">
        <v>69</v>
      </c>
      <c r="H96" s="52"/>
      <c r="I96" s="52"/>
      <c r="J96" s="45"/>
      <c r="K96" s="75" t="s">
        <v>220</v>
      </c>
      <c r="L96" s="47" t="s">
        <v>221</v>
      </c>
      <c r="M96" s="82" t="s">
        <v>415</v>
      </c>
      <c r="N96" s="21">
        <v>5986.32</v>
      </c>
      <c r="O96" s="21">
        <v>592.97</v>
      </c>
      <c r="P96" s="21">
        <v>5090</v>
      </c>
      <c r="Q96" s="21">
        <v>4743</v>
      </c>
      <c r="R96" s="21">
        <v>2000</v>
      </c>
      <c r="S96" s="21">
        <f>R96*1.06</f>
        <v>2120</v>
      </c>
      <c r="T96" s="18"/>
    </row>
    <row r="97" spans="1:20" ht="12.75">
      <c r="A97" s="165" t="s">
        <v>170</v>
      </c>
      <c r="B97" s="150" t="s">
        <v>171</v>
      </c>
      <c r="C97" s="168" t="s">
        <v>172</v>
      </c>
      <c r="D97" s="39"/>
      <c r="E97" s="46"/>
      <c r="F97" s="46"/>
      <c r="G97" s="46"/>
      <c r="H97" s="46"/>
      <c r="I97" s="46"/>
      <c r="J97" s="88"/>
      <c r="K97" s="60"/>
      <c r="L97" s="60"/>
      <c r="M97" s="77"/>
      <c r="N97" s="19"/>
      <c r="O97" s="19"/>
      <c r="P97" s="19"/>
      <c r="Q97" s="19"/>
      <c r="R97" s="19"/>
      <c r="S97" s="19"/>
      <c r="T97" s="16"/>
    </row>
    <row r="98" spans="1:20" ht="54" customHeight="1">
      <c r="A98" s="141"/>
      <c r="B98" s="142"/>
      <c r="C98" s="143"/>
      <c r="D98" s="51"/>
      <c r="E98" s="52"/>
      <c r="F98" s="52"/>
      <c r="G98" s="52"/>
      <c r="H98" s="52"/>
      <c r="I98" s="52"/>
      <c r="J98" s="45"/>
      <c r="K98" s="56"/>
      <c r="L98" s="56"/>
      <c r="M98" s="78"/>
      <c r="N98" s="21">
        <v>0</v>
      </c>
      <c r="O98" s="21">
        <v>0</v>
      </c>
      <c r="P98" s="21">
        <v>0</v>
      </c>
      <c r="Q98" s="21">
        <f>P98*1.062</f>
        <v>0</v>
      </c>
      <c r="R98" s="21">
        <f>Q98*1.061</f>
        <v>0</v>
      </c>
      <c r="S98" s="21">
        <f>R98*1.06</f>
        <v>0</v>
      </c>
      <c r="T98" s="18"/>
    </row>
    <row r="99" spans="1:20" ht="15.75" customHeight="1">
      <c r="A99" s="165" t="s">
        <v>173</v>
      </c>
      <c r="B99" s="150" t="s">
        <v>174</v>
      </c>
      <c r="C99" s="168" t="s">
        <v>175</v>
      </c>
      <c r="D99" s="39" t="s">
        <v>158</v>
      </c>
      <c r="E99" s="46"/>
      <c r="F99" s="46"/>
      <c r="G99" s="46"/>
      <c r="H99" s="46"/>
      <c r="I99" s="46"/>
      <c r="J99" s="88"/>
      <c r="K99" s="48"/>
      <c r="L99" s="48"/>
      <c r="M99" s="83"/>
      <c r="N99" s="19"/>
      <c r="O99" s="19"/>
      <c r="P99" s="19"/>
      <c r="Q99" s="19"/>
      <c r="R99" s="19"/>
      <c r="S99" s="19"/>
      <c r="T99" s="16"/>
    </row>
    <row r="100" spans="1:20" ht="53.25" customHeight="1">
      <c r="A100" s="144"/>
      <c r="B100" s="151"/>
      <c r="C100" s="145"/>
      <c r="D100" s="42"/>
      <c r="E100" s="50"/>
      <c r="F100" s="50"/>
      <c r="G100" s="50"/>
      <c r="H100" s="50"/>
      <c r="I100" s="50"/>
      <c r="J100" s="87"/>
      <c r="K100" s="44" t="s">
        <v>219</v>
      </c>
      <c r="L100" s="44" t="s">
        <v>232</v>
      </c>
      <c r="M100" s="76" t="s">
        <v>230</v>
      </c>
      <c r="N100" s="20"/>
      <c r="O100" s="20"/>
      <c r="P100" s="20"/>
      <c r="Q100" s="20"/>
      <c r="R100" s="20"/>
      <c r="S100" s="20"/>
      <c r="T100" s="17"/>
    </row>
    <row r="101" spans="1:20" ht="60" customHeight="1">
      <c r="A101" s="144"/>
      <c r="B101" s="151"/>
      <c r="C101" s="145"/>
      <c r="D101" s="42"/>
      <c r="E101" s="50"/>
      <c r="F101" s="50"/>
      <c r="G101" s="50"/>
      <c r="H101" s="50"/>
      <c r="I101" s="50"/>
      <c r="J101" s="87"/>
      <c r="K101" s="74" t="s">
        <v>66</v>
      </c>
      <c r="L101" s="44" t="s">
        <v>232</v>
      </c>
      <c r="M101" s="76" t="s">
        <v>554</v>
      </c>
      <c r="N101" s="20"/>
      <c r="O101" s="20"/>
      <c r="P101" s="20"/>
      <c r="Q101" s="20"/>
      <c r="R101" s="20"/>
      <c r="S101" s="20"/>
      <c r="T101" s="17"/>
    </row>
    <row r="102" spans="1:20" ht="186.75" customHeight="1">
      <c r="A102" s="144"/>
      <c r="B102" s="151"/>
      <c r="C102" s="145"/>
      <c r="D102" s="42"/>
      <c r="E102" s="50"/>
      <c r="F102" s="50"/>
      <c r="G102" s="50"/>
      <c r="H102" s="50"/>
      <c r="I102" s="50"/>
      <c r="J102" s="87"/>
      <c r="K102" s="74" t="s">
        <v>550</v>
      </c>
      <c r="L102" s="116" t="s">
        <v>530</v>
      </c>
      <c r="M102" s="118" t="s">
        <v>225</v>
      </c>
      <c r="N102" s="20"/>
      <c r="O102" s="20"/>
      <c r="P102" s="20"/>
      <c r="Q102" s="20"/>
      <c r="R102" s="20"/>
      <c r="S102" s="20"/>
      <c r="T102" s="17"/>
    </row>
    <row r="103" spans="1:20" ht="72" customHeight="1">
      <c r="A103" s="141"/>
      <c r="B103" s="142"/>
      <c r="C103" s="143"/>
      <c r="D103" s="51"/>
      <c r="E103" s="52" t="s">
        <v>587</v>
      </c>
      <c r="F103" s="52" t="s">
        <v>68</v>
      </c>
      <c r="G103" s="52" t="s">
        <v>69</v>
      </c>
      <c r="H103" s="52" t="s">
        <v>529</v>
      </c>
      <c r="I103" s="52"/>
      <c r="J103" s="45"/>
      <c r="K103" s="75" t="s">
        <v>220</v>
      </c>
      <c r="L103" s="47" t="s">
        <v>221</v>
      </c>
      <c r="M103" s="82" t="s">
        <v>415</v>
      </c>
      <c r="N103" s="21">
        <v>295.98</v>
      </c>
      <c r="O103" s="21">
        <v>295.98</v>
      </c>
      <c r="P103" s="21">
        <v>332.84</v>
      </c>
      <c r="Q103" s="21">
        <v>200</v>
      </c>
      <c r="R103" s="21">
        <f>Q103*1.062</f>
        <v>212.4</v>
      </c>
      <c r="S103" s="21">
        <f>R103*1.06</f>
        <v>225.144</v>
      </c>
      <c r="T103" s="18"/>
    </row>
    <row r="104" spans="1:20" ht="81" customHeight="1">
      <c r="A104" s="13" t="s">
        <v>176</v>
      </c>
      <c r="B104" s="53" t="s">
        <v>177</v>
      </c>
      <c r="C104" s="54" t="s">
        <v>178</v>
      </c>
      <c r="D104" s="55"/>
      <c r="E104" s="53"/>
      <c r="F104" s="53"/>
      <c r="G104" s="53"/>
      <c r="H104" s="53"/>
      <c r="I104" s="53"/>
      <c r="J104" s="89"/>
      <c r="K104" s="58"/>
      <c r="L104" s="58"/>
      <c r="M104" s="79"/>
      <c r="N104" s="14">
        <v>0</v>
      </c>
      <c r="O104" s="14">
        <v>0</v>
      </c>
      <c r="P104" s="14">
        <v>0</v>
      </c>
      <c r="Q104" s="21">
        <f>P104*1.062</f>
        <v>0</v>
      </c>
      <c r="R104" s="21">
        <f>Q104*1.061</f>
        <v>0</v>
      </c>
      <c r="S104" s="21">
        <f>R104*1.06</f>
        <v>0</v>
      </c>
      <c r="T104" s="15"/>
    </row>
    <row r="105" spans="1:20" ht="123" customHeight="1">
      <c r="A105" s="13" t="s">
        <v>179</v>
      </c>
      <c r="B105" s="53" t="s">
        <v>180</v>
      </c>
      <c r="C105" s="54" t="s">
        <v>181</v>
      </c>
      <c r="D105" s="55"/>
      <c r="E105" s="53" t="s">
        <v>587</v>
      </c>
      <c r="F105" s="114" t="s">
        <v>69</v>
      </c>
      <c r="G105" s="114" t="s">
        <v>69</v>
      </c>
      <c r="H105" s="53" t="s">
        <v>52</v>
      </c>
      <c r="I105" s="53"/>
      <c r="J105" s="89"/>
      <c r="K105" s="120" t="s">
        <v>216</v>
      </c>
      <c r="L105" s="120" t="s">
        <v>530</v>
      </c>
      <c r="M105" s="115" t="s">
        <v>549</v>
      </c>
      <c r="N105" s="14">
        <v>0</v>
      </c>
      <c r="O105" s="14">
        <v>0</v>
      </c>
      <c r="P105" s="14">
        <v>221.82</v>
      </c>
      <c r="Q105" s="21">
        <v>222.03</v>
      </c>
      <c r="R105" s="21">
        <f>Q105*1.062</f>
        <v>235.79586</v>
      </c>
      <c r="S105" s="21">
        <f>R105*1.06</f>
        <v>249.94361160000003</v>
      </c>
      <c r="T105" s="15"/>
    </row>
    <row r="106" spans="1:20" ht="63.75">
      <c r="A106" s="13" t="s">
        <v>182</v>
      </c>
      <c r="B106" s="53" t="s">
        <v>183</v>
      </c>
      <c r="C106" s="54" t="s">
        <v>184</v>
      </c>
      <c r="D106" s="55"/>
      <c r="E106" s="53"/>
      <c r="F106" s="53"/>
      <c r="G106" s="53"/>
      <c r="H106" s="53"/>
      <c r="I106" s="53"/>
      <c r="J106" s="89"/>
      <c r="K106" s="58"/>
      <c r="L106" s="58"/>
      <c r="M106" s="79"/>
      <c r="N106" s="14">
        <v>0</v>
      </c>
      <c r="O106" s="14">
        <v>0</v>
      </c>
      <c r="P106" s="14">
        <v>0</v>
      </c>
      <c r="Q106" s="21">
        <f aca="true" t="shared" si="2" ref="Q106:Q126">P106*1.062</f>
        <v>0</v>
      </c>
      <c r="R106" s="21">
        <f aca="true" t="shared" si="3" ref="R106:R126">Q106*1.061</f>
        <v>0</v>
      </c>
      <c r="S106" s="21">
        <f aca="true" t="shared" si="4" ref="S106:S126">R106*1.06</f>
        <v>0</v>
      </c>
      <c r="T106" s="15"/>
    </row>
    <row r="107" spans="1:20" ht="51">
      <c r="A107" s="13" t="s">
        <v>185</v>
      </c>
      <c r="B107" s="53" t="s">
        <v>186</v>
      </c>
      <c r="C107" s="54" t="s">
        <v>187</v>
      </c>
      <c r="D107" s="55"/>
      <c r="E107" s="53"/>
      <c r="F107" s="53"/>
      <c r="G107" s="53"/>
      <c r="H107" s="53"/>
      <c r="I107" s="53"/>
      <c r="J107" s="89"/>
      <c r="K107" s="58"/>
      <c r="L107" s="58"/>
      <c r="M107" s="79"/>
      <c r="N107" s="14">
        <v>0</v>
      </c>
      <c r="O107" s="14">
        <v>0</v>
      </c>
      <c r="P107" s="14">
        <v>0</v>
      </c>
      <c r="Q107" s="21">
        <f t="shared" si="2"/>
        <v>0</v>
      </c>
      <c r="R107" s="21">
        <f t="shared" si="3"/>
        <v>0</v>
      </c>
      <c r="S107" s="21">
        <f t="shared" si="4"/>
        <v>0</v>
      </c>
      <c r="T107" s="15"/>
    </row>
    <row r="108" spans="1:20" ht="102">
      <c r="A108" s="13" t="s">
        <v>188</v>
      </c>
      <c r="B108" s="53" t="s">
        <v>189</v>
      </c>
      <c r="C108" s="54" t="s">
        <v>190</v>
      </c>
      <c r="D108" s="55"/>
      <c r="E108" s="53"/>
      <c r="F108" s="53"/>
      <c r="G108" s="53"/>
      <c r="H108" s="53"/>
      <c r="I108" s="53"/>
      <c r="J108" s="89"/>
      <c r="K108" s="58"/>
      <c r="L108" s="58"/>
      <c r="M108" s="79"/>
      <c r="N108" s="14">
        <v>0</v>
      </c>
      <c r="O108" s="14">
        <v>0</v>
      </c>
      <c r="P108" s="14">
        <v>0</v>
      </c>
      <c r="Q108" s="21">
        <f t="shared" si="2"/>
        <v>0</v>
      </c>
      <c r="R108" s="21">
        <f t="shared" si="3"/>
        <v>0</v>
      </c>
      <c r="S108" s="21">
        <f t="shared" si="4"/>
        <v>0</v>
      </c>
      <c r="T108" s="15"/>
    </row>
    <row r="109" spans="1:20" ht="12.75">
      <c r="A109" s="165" t="s">
        <v>191</v>
      </c>
      <c r="B109" s="155" t="s">
        <v>192</v>
      </c>
      <c r="C109" s="168" t="s">
        <v>193</v>
      </c>
      <c r="D109" s="39" t="s">
        <v>169</v>
      </c>
      <c r="E109" s="46"/>
      <c r="F109" s="46"/>
      <c r="G109" s="46"/>
      <c r="H109" s="46"/>
      <c r="I109" s="46"/>
      <c r="J109" s="88"/>
      <c r="K109" s="60"/>
      <c r="L109" s="60"/>
      <c r="M109" s="77"/>
      <c r="N109" s="19"/>
      <c r="O109" s="19"/>
      <c r="P109" s="19"/>
      <c r="Q109" s="19"/>
      <c r="R109" s="19"/>
      <c r="S109" s="19"/>
      <c r="T109" s="16"/>
    </row>
    <row r="110" spans="1:20" ht="62.25" customHeight="1">
      <c r="A110" s="144"/>
      <c r="B110" s="156"/>
      <c r="C110" s="145"/>
      <c r="D110" s="42"/>
      <c r="E110" s="50" t="s">
        <v>53</v>
      </c>
      <c r="F110" s="133" t="s">
        <v>54</v>
      </c>
      <c r="G110" s="133" t="s">
        <v>531</v>
      </c>
      <c r="H110" s="50"/>
      <c r="I110" s="50"/>
      <c r="J110" s="87"/>
      <c r="K110" s="62"/>
      <c r="L110" s="62"/>
      <c r="M110" s="81"/>
      <c r="N110" s="20"/>
      <c r="O110" s="20"/>
      <c r="P110" s="20"/>
      <c r="Q110" s="20"/>
      <c r="R110" s="20"/>
      <c r="S110" s="20"/>
      <c r="T110" s="17"/>
    </row>
    <row r="111" spans="1:20" ht="184.5" customHeight="1">
      <c r="A111" s="141"/>
      <c r="B111" s="137"/>
      <c r="C111" s="143"/>
      <c r="D111" s="51"/>
      <c r="E111" s="52" t="s">
        <v>587</v>
      </c>
      <c r="F111" s="52" t="s">
        <v>68</v>
      </c>
      <c r="G111" s="52" t="s">
        <v>69</v>
      </c>
      <c r="H111" s="52" t="s">
        <v>529</v>
      </c>
      <c r="I111" s="52"/>
      <c r="J111" s="45"/>
      <c r="K111" s="47" t="s">
        <v>243</v>
      </c>
      <c r="L111" s="47" t="s">
        <v>530</v>
      </c>
      <c r="M111" s="82" t="s">
        <v>233</v>
      </c>
      <c r="N111" s="21">
        <v>60</v>
      </c>
      <c r="O111" s="21">
        <v>0</v>
      </c>
      <c r="P111" s="21">
        <v>30</v>
      </c>
      <c r="Q111" s="21">
        <v>0</v>
      </c>
      <c r="R111" s="21">
        <f>Q111*1.062</f>
        <v>0</v>
      </c>
      <c r="S111" s="21">
        <f>R111*1.06</f>
        <v>0</v>
      </c>
      <c r="T111" s="18"/>
    </row>
    <row r="112" spans="1:20" ht="12.75">
      <c r="A112" s="165" t="s">
        <v>194</v>
      </c>
      <c r="B112" s="155" t="s">
        <v>195</v>
      </c>
      <c r="C112" s="168" t="s">
        <v>196</v>
      </c>
      <c r="D112" s="39" t="s">
        <v>197</v>
      </c>
      <c r="E112" s="46"/>
      <c r="F112" s="46"/>
      <c r="G112" s="46"/>
      <c r="H112" s="46"/>
      <c r="I112" s="46"/>
      <c r="J112" s="88"/>
      <c r="K112" s="60"/>
      <c r="L112" s="60"/>
      <c r="M112" s="77"/>
      <c r="N112" s="19"/>
      <c r="O112" s="19"/>
      <c r="P112" s="19"/>
      <c r="Q112" s="19"/>
      <c r="R112" s="19"/>
      <c r="S112" s="19"/>
      <c r="T112" s="16"/>
    </row>
    <row r="113" spans="1:20" ht="151.5" customHeight="1">
      <c r="A113" s="166"/>
      <c r="B113" s="138"/>
      <c r="C113" s="169"/>
      <c r="D113" s="42"/>
      <c r="E113" s="50" t="s">
        <v>587</v>
      </c>
      <c r="F113" s="50" t="s">
        <v>68</v>
      </c>
      <c r="G113" s="50" t="s">
        <v>69</v>
      </c>
      <c r="H113" s="50" t="s">
        <v>419</v>
      </c>
      <c r="I113" s="50" t="s">
        <v>563</v>
      </c>
      <c r="J113" s="86" t="s">
        <v>593</v>
      </c>
      <c r="K113" s="74" t="s">
        <v>234</v>
      </c>
      <c r="L113" s="44" t="s">
        <v>530</v>
      </c>
      <c r="M113" s="76" t="s">
        <v>553</v>
      </c>
      <c r="N113" s="20"/>
      <c r="O113" s="20"/>
      <c r="P113" s="20"/>
      <c r="Q113" s="20"/>
      <c r="R113" s="20"/>
      <c r="S113" s="20"/>
      <c r="T113" s="17"/>
    </row>
    <row r="114" spans="1:20" ht="105" customHeight="1">
      <c r="A114" s="166"/>
      <c r="B114" s="138"/>
      <c r="C114" s="169"/>
      <c r="D114" s="42"/>
      <c r="E114" s="50"/>
      <c r="F114" s="50"/>
      <c r="G114" s="50"/>
      <c r="H114" s="50" t="s">
        <v>401</v>
      </c>
      <c r="I114" s="50" t="s">
        <v>30</v>
      </c>
      <c r="J114" s="87" t="s">
        <v>402</v>
      </c>
      <c r="K114" s="44" t="s">
        <v>215</v>
      </c>
      <c r="L114" s="44" t="s">
        <v>530</v>
      </c>
      <c r="M114" s="76" t="s">
        <v>549</v>
      </c>
      <c r="N114" s="20"/>
      <c r="O114" s="20"/>
      <c r="P114" s="20"/>
      <c r="Q114" s="20"/>
      <c r="R114" s="20"/>
      <c r="S114" s="20"/>
      <c r="T114" s="17"/>
    </row>
    <row r="115" spans="1:20" ht="80.25" customHeight="1">
      <c r="A115" s="166"/>
      <c r="B115" s="138"/>
      <c r="C115" s="169"/>
      <c r="D115" s="42"/>
      <c r="E115" s="50"/>
      <c r="F115" s="50"/>
      <c r="G115" s="50"/>
      <c r="H115" s="50" t="s">
        <v>420</v>
      </c>
      <c r="I115" s="50" t="s">
        <v>36</v>
      </c>
      <c r="J115" s="87" t="s">
        <v>421</v>
      </c>
      <c r="K115" s="62"/>
      <c r="L115" s="62"/>
      <c r="M115" s="81"/>
      <c r="N115" s="20"/>
      <c r="O115" s="20"/>
      <c r="P115" s="20"/>
      <c r="Q115" s="20"/>
      <c r="R115" s="20"/>
      <c r="S115" s="20"/>
      <c r="T115" s="17"/>
    </row>
    <row r="116" spans="1:20" ht="18.75" customHeight="1">
      <c r="A116" s="141"/>
      <c r="B116" s="137"/>
      <c r="C116" s="143"/>
      <c r="D116" s="51"/>
      <c r="E116" s="52" t="s">
        <v>529</v>
      </c>
      <c r="F116" s="52"/>
      <c r="G116" s="52"/>
      <c r="H116" s="52"/>
      <c r="I116" s="52"/>
      <c r="J116" s="45"/>
      <c r="K116" s="56"/>
      <c r="L116" s="56"/>
      <c r="M116" s="78"/>
      <c r="N116" s="21">
        <v>1054.5</v>
      </c>
      <c r="O116" s="21">
        <v>1025.28</v>
      </c>
      <c r="P116" s="21">
        <v>1124.13</v>
      </c>
      <c r="Q116" s="21">
        <v>1292.74</v>
      </c>
      <c r="R116" s="40">
        <f>Q116*1.062</f>
        <v>1372.8898800000002</v>
      </c>
      <c r="S116" s="21">
        <f>R116*1.06</f>
        <v>1455.2632728000003</v>
      </c>
      <c r="T116" s="18"/>
    </row>
    <row r="117" spans="1:20" ht="96.75" customHeight="1">
      <c r="A117" s="13" t="s">
        <v>198</v>
      </c>
      <c r="B117" s="53" t="s">
        <v>199</v>
      </c>
      <c r="C117" s="54" t="s">
        <v>200</v>
      </c>
      <c r="D117" s="55"/>
      <c r="E117" s="53"/>
      <c r="F117" s="53"/>
      <c r="G117" s="53"/>
      <c r="H117" s="53"/>
      <c r="I117" s="53"/>
      <c r="J117" s="89"/>
      <c r="K117" s="58"/>
      <c r="L117" s="58"/>
      <c r="M117" s="79"/>
      <c r="N117" s="14">
        <v>0</v>
      </c>
      <c r="O117" s="14">
        <v>0</v>
      </c>
      <c r="P117" s="14">
        <v>0</v>
      </c>
      <c r="Q117" s="21">
        <f t="shared" si="2"/>
        <v>0</v>
      </c>
      <c r="R117" s="21">
        <f t="shared" si="3"/>
        <v>0</v>
      </c>
      <c r="S117" s="21">
        <f t="shared" si="4"/>
        <v>0</v>
      </c>
      <c r="T117" s="15"/>
    </row>
    <row r="118" spans="1:20" ht="30.75" customHeight="1">
      <c r="A118" s="13" t="s">
        <v>201</v>
      </c>
      <c r="B118" s="53" t="s">
        <v>202</v>
      </c>
      <c r="C118" s="54" t="s">
        <v>203</v>
      </c>
      <c r="D118" s="55"/>
      <c r="E118" s="53"/>
      <c r="F118" s="53"/>
      <c r="G118" s="53"/>
      <c r="H118" s="53"/>
      <c r="I118" s="53"/>
      <c r="J118" s="89"/>
      <c r="K118" s="58"/>
      <c r="L118" s="58"/>
      <c r="M118" s="79"/>
      <c r="N118" s="14">
        <v>0</v>
      </c>
      <c r="O118" s="14">
        <v>0</v>
      </c>
      <c r="P118" s="14">
        <v>0</v>
      </c>
      <c r="Q118" s="21">
        <f t="shared" si="2"/>
        <v>0</v>
      </c>
      <c r="R118" s="21">
        <f t="shared" si="3"/>
        <v>0</v>
      </c>
      <c r="S118" s="21">
        <f t="shared" si="4"/>
        <v>0</v>
      </c>
      <c r="T118" s="15"/>
    </row>
    <row r="119" spans="1:20" ht="54" customHeight="1">
      <c r="A119" s="13" t="s">
        <v>204</v>
      </c>
      <c r="B119" s="53" t="s">
        <v>205</v>
      </c>
      <c r="C119" s="54" t="s">
        <v>211</v>
      </c>
      <c r="D119" s="55"/>
      <c r="E119" s="53"/>
      <c r="F119" s="53"/>
      <c r="G119" s="53"/>
      <c r="H119" s="53"/>
      <c r="I119" s="53"/>
      <c r="J119" s="89"/>
      <c r="K119" s="58"/>
      <c r="L119" s="58"/>
      <c r="M119" s="79"/>
      <c r="N119" s="14">
        <v>0</v>
      </c>
      <c r="O119" s="14">
        <v>0</v>
      </c>
      <c r="P119" s="14">
        <v>0</v>
      </c>
      <c r="Q119" s="21">
        <f t="shared" si="2"/>
        <v>0</v>
      </c>
      <c r="R119" s="21">
        <f t="shared" si="3"/>
        <v>0</v>
      </c>
      <c r="S119" s="21">
        <f t="shared" si="4"/>
        <v>0</v>
      </c>
      <c r="T119" s="15"/>
    </row>
    <row r="120" spans="1:20" ht="96.75" customHeight="1">
      <c r="A120" s="13" t="s">
        <v>212</v>
      </c>
      <c r="B120" s="53" t="s">
        <v>249</v>
      </c>
      <c r="C120" s="54" t="s">
        <v>250</v>
      </c>
      <c r="D120" s="55"/>
      <c r="E120" s="50"/>
      <c r="F120" s="50"/>
      <c r="G120" s="50"/>
      <c r="H120" s="53"/>
      <c r="I120" s="53"/>
      <c r="J120" s="89"/>
      <c r="K120" s="58"/>
      <c r="L120" s="58"/>
      <c r="M120" s="79"/>
      <c r="N120" s="14">
        <v>0</v>
      </c>
      <c r="O120" s="14">
        <v>0</v>
      </c>
      <c r="P120" s="14">
        <v>0</v>
      </c>
      <c r="Q120" s="21">
        <f t="shared" si="2"/>
        <v>0</v>
      </c>
      <c r="R120" s="21">
        <f t="shared" si="3"/>
        <v>0</v>
      </c>
      <c r="S120" s="21">
        <f t="shared" si="4"/>
        <v>0</v>
      </c>
      <c r="T120" s="15"/>
    </row>
    <row r="121" spans="1:20" ht="44.25" customHeight="1">
      <c r="A121" s="13" t="s">
        <v>251</v>
      </c>
      <c r="B121" s="53" t="s">
        <v>252</v>
      </c>
      <c r="C121" s="54" t="s">
        <v>253</v>
      </c>
      <c r="D121" s="55"/>
      <c r="E121" s="53"/>
      <c r="F121" s="53"/>
      <c r="G121" s="53"/>
      <c r="H121" s="53"/>
      <c r="I121" s="53"/>
      <c r="J121" s="89"/>
      <c r="K121" s="58"/>
      <c r="L121" s="58"/>
      <c r="M121" s="79"/>
      <c r="N121" s="14">
        <v>0</v>
      </c>
      <c r="O121" s="14">
        <v>0</v>
      </c>
      <c r="P121" s="14">
        <v>0</v>
      </c>
      <c r="Q121" s="21">
        <f t="shared" si="2"/>
        <v>0</v>
      </c>
      <c r="R121" s="21">
        <f t="shared" si="3"/>
        <v>0</v>
      </c>
      <c r="S121" s="21">
        <f t="shared" si="4"/>
        <v>0</v>
      </c>
      <c r="T121" s="15"/>
    </row>
    <row r="122" spans="1:20" ht="39.75" customHeight="1">
      <c r="A122" s="13" t="s">
        <v>254</v>
      </c>
      <c r="B122" s="53" t="s">
        <v>255</v>
      </c>
      <c r="C122" s="54" t="s">
        <v>256</v>
      </c>
      <c r="D122" s="55"/>
      <c r="E122" s="53"/>
      <c r="F122" s="53"/>
      <c r="G122" s="53"/>
      <c r="H122" s="53"/>
      <c r="I122" s="53"/>
      <c r="J122" s="89"/>
      <c r="K122" s="58"/>
      <c r="L122" s="58"/>
      <c r="M122" s="79"/>
      <c r="N122" s="14">
        <v>0</v>
      </c>
      <c r="O122" s="14">
        <v>0</v>
      </c>
      <c r="P122" s="14">
        <v>0</v>
      </c>
      <c r="Q122" s="21">
        <f t="shared" si="2"/>
        <v>0</v>
      </c>
      <c r="R122" s="21">
        <f t="shared" si="3"/>
        <v>0</v>
      </c>
      <c r="S122" s="21">
        <f t="shared" si="4"/>
        <v>0</v>
      </c>
      <c r="T122" s="15"/>
    </row>
    <row r="123" spans="1:20" ht="106.5" customHeight="1">
      <c r="A123" s="13" t="s">
        <v>257</v>
      </c>
      <c r="B123" s="53" t="s">
        <v>258</v>
      </c>
      <c r="C123" s="54" t="s">
        <v>259</v>
      </c>
      <c r="D123" s="55"/>
      <c r="E123" s="53"/>
      <c r="F123" s="53"/>
      <c r="G123" s="53"/>
      <c r="H123" s="53"/>
      <c r="I123" s="53"/>
      <c r="J123" s="89"/>
      <c r="K123" s="58"/>
      <c r="L123" s="58"/>
      <c r="M123" s="79"/>
      <c r="N123" s="14">
        <v>0</v>
      </c>
      <c r="O123" s="14">
        <v>0</v>
      </c>
      <c r="P123" s="14">
        <v>0</v>
      </c>
      <c r="Q123" s="21">
        <f t="shared" si="2"/>
        <v>0</v>
      </c>
      <c r="R123" s="21">
        <f t="shared" si="3"/>
        <v>0</v>
      </c>
      <c r="S123" s="21">
        <f t="shared" si="4"/>
        <v>0</v>
      </c>
      <c r="T123" s="15"/>
    </row>
    <row r="124" spans="1:20" ht="30.75" customHeight="1">
      <c r="A124" s="13" t="s">
        <v>248</v>
      </c>
      <c r="B124" s="53" t="s">
        <v>260</v>
      </c>
      <c r="C124" s="54" t="s">
        <v>261</v>
      </c>
      <c r="D124" s="72"/>
      <c r="E124" s="50"/>
      <c r="F124" s="50"/>
      <c r="G124" s="50"/>
      <c r="H124" s="53"/>
      <c r="I124" s="53"/>
      <c r="J124" s="89"/>
      <c r="K124" s="58"/>
      <c r="L124" s="58"/>
      <c r="M124" s="79"/>
      <c r="N124" s="14">
        <v>0</v>
      </c>
      <c r="O124" s="14">
        <v>0</v>
      </c>
      <c r="P124" s="14">
        <v>0</v>
      </c>
      <c r="Q124" s="21">
        <f t="shared" si="2"/>
        <v>0</v>
      </c>
      <c r="R124" s="21">
        <f t="shared" si="3"/>
        <v>0</v>
      </c>
      <c r="S124" s="21">
        <f t="shared" si="4"/>
        <v>0</v>
      </c>
      <c r="T124" s="15"/>
    </row>
    <row r="125" spans="1:20" ht="42.75" customHeight="1">
      <c r="A125" s="13" t="s">
        <v>262</v>
      </c>
      <c r="B125" s="53" t="s">
        <v>263</v>
      </c>
      <c r="C125" s="54" t="s">
        <v>264</v>
      </c>
      <c r="D125" s="55"/>
      <c r="E125" s="53"/>
      <c r="F125" s="53"/>
      <c r="G125" s="53"/>
      <c r="H125" s="53"/>
      <c r="I125" s="53"/>
      <c r="J125" s="89"/>
      <c r="K125" s="58"/>
      <c r="L125" s="58"/>
      <c r="M125" s="79"/>
      <c r="N125" s="14">
        <v>0</v>
      </c>
      <c r="O125" s="14">
        <v>0</v>
      </c>
      <c r="P125" s="14">
        <v>0</v>
      </c>
      <c r="Q125" s="21">
        <f t="shared" si="2"/>
        <v>0</v>
      </c>
      <c r="R125" s="21">
        <f t="shared" si="3"/>
        <v>0</v>
      </c>
      <c r="S125" s="21">
        <f t="shared" si="4"/>
        <v>0</v>
      </c>
      <c r="T125" s="15"/>
    </row>
    <row r="126" spans="1:20" ht="159" customHeight="1">
      <c r="A126" s="13" t="s">
        <v>265</v>
      </c>
      <c r="B126" s="53" t="s">
        <v>266</v>
      </c>
      <c r="C126" s="54" t="s">
        <v>267</v>
      </c>
      <c r="D126" s="55"/>
      <c r="E126" s="53"/>
      <c r="F126" s="53"/>
      <c r="G126" s="53"/>
      <c r="H126" s="53"/>
      <c r="I126" s="53"/>
      <c r="J126" s="89"/>
      <c r="K126" s="58"/>
      <c r="L126" s="58"/>
      <c r="M126" s="79"/>
      <c r="N126" s="14">
        <v>0</v>
      </c>
      <c r="O126" s="14">
        <v>0</v>
      </c>
      <c r="P126" s="14">
        <v>0</v>
      </c>
      <c r="Q126" s="21">
        <f t="shared" si="2"/>
        <v>0</v>
      </c>
      <c r="R126" s="21">
        <f t="shared" si="3"/>
        <v>0</v>
      </c>
      <c r="S126" s="21">
        <f t="shared" si="4"/>
        <v>0</v>
      </c>
      <c r="T126" s="15"/>
    </row>
    <row r="127" spans="1:20" ht="78" customHeight="1">
      <c r="A127" s="191" t="s">
        <v>268</v>
      </c>
      <c r="B127" s="150" t="s">
        <v>269</v>
      </c>
      <c r="C127" s="49" t="s">
        <v>270</v>
      </c>
      <c r="D127" s="39" t="s">
        <v>207</v>
      </c>
      <c r="E127" s="50" t="s">
        <v>587</v>
      </c>
      <c r="F127" s="50" t="s">
        <v>588</v>
      </c>
      <c r="G127" s="50" t="s">
        <v>69</v>
      </c>
      <c r="H127" s="57"/>
      <c r="I127" s="57"/>
      <c r="J127" s="95"/>
      <c r="K127" s="44" t="s">
        <v>219</v>
      </c>
      <c r="L127" s="44" t="s">
        <v>232</v>
      </c>
      <c r="M127" s="76" t="s">
        <v>230</v>
      </c>
      <c r="N127" s="19"/>
      <c r="O127" s="19"/>
      <c r="P127" s="19"/>
      <c r="Q127" s="19"/>
      <c r="R127" s="19"/>
      <c r="S127" s="19"/>
      <c r="T127" s="16"/>
    </row>
    <row r="128" spans="1:20" ht="98.25" customHeight="1">
      <c r="A128" s="192"/>
      <c r="B128" s="151"/>
      <c r="C128" s="61"/>
      <c r="D128" s="42"/>
      <c r="E128" s="50" t="s">
        <v>55</v>
      </c>
      <c r="F128" s="122" t="s">
        <v>56</v>
      </c>
      <c r="G128" s="122" t="s">
        <v>57</v>
      </c>
      <c r="H128" s="94"/>
      <c r="I128" s="94"/>
      <c r="J128" s="96"/>
      <c r="K128" s="44" t="s">
        <v>0</v>
      </c>
      <c r="L128" s="44" t="s">
        <v>232</v>
      </c>
      <c r="M128" s="76" t="s">
        <v>231</v>
      </c>
      <c r="N128" s="20"/>
      <c r="O128" s="20"/>
      <c r="P128" s="20"/>
      <c r="Q128" s="20"/>
      <c r="R128" s="20"/>
      <c r="S128" s="20"/>
      <c r="T128" s="17"/>
    </row>
    <row r="129" spans="1:20" ht="60" customHeight="1">
      <c r="A129" s="192"/>
      <c r="B129" s="151"/>
      <c r="C129" s="61"/>
      <c r="D129" s="42"/>
      <c r="E129" s="50"/>
      <c r="F129" s="50"/>
      <c r="G129" s="50"/>
      <c r="H129" s="94"/>
      <c r="I129" s="94"/>
      <c r="J129" s="96"/>
      <c r="K129" s="74" t="s">
        <v>220</v>
      </c>
      <c r="L129" s="44" t="s">
        <v>221</v>
      </c>
      <c r="M129" s="76" t="s">
        <v>415</v>
      </c>
      <c r="N129" s="20"/>
      <c r="O129" s="20"/>
      <c r="P129" s="20"/>
      <c r="Q129" s="20"/>
      <c r="R129" s="20"/>
      <c r="S129" s="20"/>
      <c r="T129" s="17"/>
    </row>
    <row r="130" spans="1:20" ht="191.25" customHeight="1">
      <c r="A130" s="193"/>
      <c r="B130" s="152"/>
      <c r="C130" s="93"/>
      <c r="D130" s="51"/>
      <c r="E130" s="52"/>
      <c r="F130" s="52"/>
      <c r="G130" s="52"/>
      <c r="H130" s="128"/>
      <c r="I130" s="128"/>
      <c r="J130" s="97"/>
      <c r="K130" s="75" t="s">
        <v>550</v>
      </c>
      <c r="L130" s="117" t="s">
        <v>530</v>
      </c>
      <c r="M130" s="119" t="s">
        <v>224</v>
      </c>
      <c r="N130" s="21">
        <v>503</v>
      </c>
      <c r="O130" s="21">
        <v>469.81</v>
      </c>
      <c r="P130" s="21">
        <v>410</v>
      </c>
      <c r="Q130" s="21">
        <v>415.5</v>
      </c>
      <c r="R130" s="21">
        <f>Q130*1.062</f>
        <v>441.261</v>
      </c>
      <c r="S130" s="21">
        <f>R130*1.06</f>
        <v>467.73666000000003</v>
      </c>
      <c r="T130" s="18"/>
    </row>
    <row r="131" spans="1:20" ht="115.5" customHeight="1">
      <c r="A131" s="22" t="s">
        <v>518</v>
      </c>
      <c r="B131" s="23" t="s">
        <v>271</v>
      </c>
      <c r="C131" s="24" t="s">
        <v>272</v>
      </c>
      <c r="D131" s="25"/>
      <c r="E131" s="23"/>
      <c r="F131" s="23"/>
      <c r="G131" s="23"/>
      <c r="H131" s="23"/>
      <c r="I131" s="23"/>
      <c r="J131" s="91"/>
      <c r="K131" s="26"/>
      <c r="L131" s="26"/>
      <c r="M131" s="84"/>
      <c r="N131" s="27">
        <f aca="true" t="shared" si="5" ref="N131:S131">SUM(N132:N188)</f>
        <v>0</v>
      </c>
      <c r="O131" s="27">
        <f t="shared" si="5"/>
        <v>0</v>
      </c>
      <c r="P131" s="27">
        <f t="shared" si="5"/>
        <v>0</v>
      </c>
      <c r="Q131" s="27">
        <f>SUM(Q132:Q188)</f>
        <v>0</v>
      </c>
      <c r="R131" s="27">
        <f t="shared" si="5"/>
        <v>0</v>
      </c>
      <c r="S131" s="27">
        <f t="shared" si="5"/>
        <v>0</v>
      </c>
      <c r="T131" s="28"/>
    </row>
    <row r="132" spans="1:20" ht="42" customHeight="1">
      <c r="A132" s="13" t="s">
        <v>273</v>
      </c>
      <c r="B132" s="53" t="s">
        <v>526</v>
      </c>
      <c r="C132" s="54" t="s">
        <v>274</v>
      </c>
      <c r="D132" s="55"/>
      <c r="E132" s="53"/>
      <c r="F132" s="53"/>
      <c r="G132" s="53"/>
      <c r="H132" s="53"/>
      <c r="I132" s="53"/>
      <c r="J132" s="89"/>
      <c r="K132" s="58"/>
      <c r="L132" s="58"/>
      <c r="M132" s="79"/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5"/>
    </row>
    <row r="133" spans="1:20" ht="89.25" customHeight="1">
      <c r="A133" s="13" t="s">
        <v>275</v>
      </c>
      <c r="B133" s="53" t="s">
        <v>585</v>
      </c>
      <c r="C133" s="54" t="s">
        <v>276</v>
      </c>
      <c r="D133" s="55"/>
      <c r="E133" s="53"/>
      <c r="F133" s="53"/>
      <c r="G133" s="53"/>
      <c r="H133" s="53"/>
      <c r="I133" s="53"/>
      <c r="J133" s="89"/>
      <c r="K133" s="58"/>
      <c r="L133" s="58"/>
      <c r="M133" s="79"/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5"/>
    </row>
    <row r="134" spans="1:20" ht="187.5" customHeight="1">
      <c r="A134" s="13" t="s">
        <v>277</v>
      </c>
      <c r="B134" s="53" t="s">
        <v>278</v>
      </c>
      <c r="C134" s="54" t="s">
        <v>279</v>
      </c>
      <c r="D134" s="55"/>
      <c r="E134" s="53"/>
      <c r="F134" s="53"/>
      <c r="G134" s="53"/>
      <c r="H134" s="53"/>
      <c r="I134" s="53"/>
      <c r="J134" s="89"/>
      <c r="K134" s="58"/>
      <c r="L134" s="58"/>
      <c r="M134" s="79"/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5"/>
    </row>
    <row r="135" spans="1:20" ht="157.5" customHeight="1">
      <c r="A135" s="13" t="s">
        <v>280</v>
      </c>
      <c r="B135" s="53" t="s">
        <v>281</v>
      </c>
      <c r="C135" s="54" t="s">
        <v>282</v>
      </c>
      <c r="D135" s="55"/>
      <c r="E135" s="53"/>
      <c r="F135" s="53"/>
      <c r="G135" s="53"/>
      <c r="H135" s="53"/>
      <c r="I135" s="53"/>
      <c r="J135" s="89"/>
      <c r="K135" s="58"/>
      <c r="L135" s="58"/>
      <c r="M135" s="79"/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5"/>
    </row>
    <row r="136" spans="1:20" ht="107.25" customHeight="1">
      <c r="A136" s="13" t="s">
        <v>283</v>
      </c>
      <c r="B136" s="53" t="s">
        <v>13</v>
      </c>
      <c r="C136" s="54" t="s">
        <v>284</v>
      </c>
      <c r="D136" s="55"/>
      <c r="E136" s="53"/>
      <c r="F136" s="53"/>
      <c r="G136" s="53"/>
      <c r="H136" s="53"/>
      <c r="I136" s="53"/>
      <c r="J136" s="89"/>
      <c r="K136" s="58"/>
      <c r="L136" s="58"/>
      <c r="M136" s="79"/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5"/>
    </row>
    <row r="137" spans="1:20" ht="79.5" customHeight="1">
      <c r="A137" s="13" t="s">
        <v>285</v>
      </c>
      <c r="B137" s="53" t="s">
        <v>16</v>
      </c>
      <c r="C137" s="54" t="s">
        <v>286</v>
      </c>
      <c r="D137" s="55"/>
      <c r="E137" s="53"/>
      <c r="F137" s="53"/>
      <c r="G137" s="53"/>
      <c r="H137" s="53"/>
      <c r="I137" s="53"/>
      <c r="J137" s="89"/>
      <c r="K137" s="58"/>
      <c r="L137" s="58"/>
      <c r="M137" s="79"/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5"/>
    </row>
    <row r="138" spans="1:20" ht="111" customHeight="1">
      <c r="A138" s="13" t="s">
        <v>287</v>
      </c>
      <c r="B138" s="53" t="s">
        <v>288</v>
      </c>
      <c r="C138" s="54" t="s">
        <v>289</v>
      </c>
      <c r="D138" s="55"/>
      <c r="E138" s="53"/>
      <c r="F138" s="53"/>
      <c r="G138" s="53"/>
      <c r="H138" s="53"/>
      <c r="I138" s="53"/>
      <c r="J138" s="89"/>
      <c r="K138" s="58"/>
      <c r="L138" s="58"/>
      <c r="M138" s="79"/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5"/>
    </row>
    <row r="139" spans="1:20" ht="69" customHeight="1">
      <c r="A139" s="165" t="s">
        <v>290</v>
      </c>
      <c r="B139" s="155" t="s">
        <v>26</v>
      </c>
      <c r="C139" s="168" t="s">
        <v>291</v>
      </c>
      <c r="D139" s="39"/>
      <c r="E139" s="46"/>
      <c r="F139" s="46"/>
      <c r="G139" s="46"/>
      <c r="H139" s="46"/>
      <c r="I139" s="46"/>
      <c r="J139" s="88"/>
      <c r="K139" s="102"/>
      <c r="L139" s="103"/>
      <c r="M139" s="83"/>
      <c r="N139" s="19"/>
      <c r="O139" s="19"/>
      <c r="P139" s="19"/>
      <c r="Q139" s="19"/>
      <c r="R139" s="19"/>
      <c r="S139" s="19"/>
      <c r="T139" s="16"/>
    </row>
    <row r="140" spans="1:20" ht="12.75" customHeight="1">
      <c r="A140" s="141"/>
      <c r="B140" s="137"/>
      <c r="C140" s="143"/>
      <c r="D140" s="51"/>
      <c r="E140" s="52"/>
      <c r="F140" s="52"/>
      <c r="G140" s="52"/>
      <c r="H140" s="52" t="s">
        <v>529</v>
      </c>
      <c r="I140" s="52"/>
      <c r="J140" s="45"/>
      <c r="K140" s="47"/>
      <c r="L140" s="47"/>
      <c r="M140" s="78"/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18"/>
    </row>
    <row r="141" spans="1:20" ht="37.5" customHeight="1">
      <c r="A141" s="165" t="s">
        <v>292</v>
      </c>
      <c r="B141" s="150" t="s">
        <v>74</v>
      </c>
      <c r="C141" s="168" t="s">
        <v>293</v>
      </c>
      <c r="D141" s="39"/>
      <c r="E141" s="46"/>
      <c r="F141" s="46"/>
      <c r="G141" s="46"/>
      <c r="H141" s="46"/>
      <c r="I141" s="46"/>
      <c r="J141" s="88"/>
      <c r="K141" s="60"/>
      <c r="L141" s="60"/>
      <c r="M141" s="77"/>
      <c r="N141" s="19"/>
      <c r="O141" s="19"/>
      <c r="P141" s="19"/>
      <c r="Q141" s="19"/>
      <c r="R141" s="19"/>
      <c r="S141" s="19"/>
      <c r="T141" s="16"/>
    </row>
    <row r="142" spans="1:20" ht="17.25" customHeight="1">
      <c r="A142" s="141"/>
      <c r="B142" s="142"/>
      <c r="C142" s="143"/>
      <c r="D142" s="51"/>
      <c r="E142" s="52"/>
      <c r="F142" s="52"/>
      <c r="G142" s="52"/>
      <c r="H142" s="52" t="s">
        <v>529</v>
      </c>
      <c r="I142" s="52"/>
      <c r="J142" s="45"/>
      <c r="K142" s="56"/>
      <c r="L142" s="56"/>
      <c r="M142" s="78"/>
      <c r="N142" s="21">
        <v>0</v>
      </c>
      <c r="O142" s="21">
        <v>0</v>
      </c>
      <c r="P142" s="21">
        <v>0</v>
      </c>
      <c r="Q142" s="21">
        <v>0</v>
      </c>
      <c r="R142" s="21">
        <v>0</v>
      </c>
      <c r="S142" s="21">
        <v>0</v>
      </c>
      <c r="T142" s="18"/>
    </row>
    <row r="143" spans="1:20" ht="18" customHeight="1">
      <c r="A143" s="165" t="s">
        <v>294</v>
      </c>
      <c r="B143" s="150" t="s">
        <v>78</v>
      </c>
      <c r="C143" s="168" t="s">
        <v>295</v>
      </c>
      <c r="D143" s="39"/>
      <c r="E143" s="46"/>
      <c r="F143" s="46"/>
      <c r="G143" s="46"/>
      <c r="H143" s="46"/>
      <c r="I143" s="46"/>
      <c r="J143" s="88"/>
      <c r="K143" s="60"/>
      <c r="L143" s="60"/>
      <c r="M143" s="77"/>
      <c r="N143" s="19"/>
      <c r="O143" s="19"/>
      <c r="P143" s="19"/>
      <c r="Q143" s="19"/>
      <c r="R143" s="19"/>
      <c r="S143" s="19"/>
      <c r="T143" s="16"/>
    </row>
    <row r="144" spans="1:20" ht="24.75" customHeight="1">
      <c r="A144" s="141"/>
      <c r="B144" s="142"/>
      <c r="C144" s="143"/>
      <c r="D144" s="51"/>
      <c r="E144" s="52"/>
      <c r="F144" s="52"/>
      <c r="G144" s="52"/>
      <c r="H144" s="52" t="s">
        <v>529</v>
      </c>
      <c r="I144" s="52"/>
      <c r="J144" s="45"/>
      <c r="K144" s="56"/>
      <c r="L144" s="56"/>
      <c r="M144" s="78"/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18"/>
    </row>
    <row r="145" spans="1:20" ht="145.5" customHeight="1">
      <c r="A145" s="13" t="s">
        <v>297</v>
      </c>
      <c r="B145" s="53" t="s">
        <v>84</v>
      </c>
      <c r="C145" s="54" t="s">
        <v>299</v>
      </c>
      <c r="D145" s="55"/>
      <c r="E145" s="53"/>
      <c r="F145" s="53"/>
      <c r="G145" s="53"/>
      <c r="H145" s="53"/>
      <c r="I145" s="53"/>
      <c r="J145" s="89"/>
      <c r="K145" s="58"/>
      <c r="L145" s="58"/>
      <c r="M145" s="79"/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5"/>
    </row>
    <row r="146" spans="1:20" ht="138" customHeight="1">
      <c r="A146" s="13" t="s">
        <v>300</v>
      </c>
      <c r="B146" s="53" t="s">
        <v>88</v>
      </c>
      <c r="C146" s="54" t="s">
        <v>301</v>
      </c>
      <c r="D146" s="55"/>
      <c r="E146" s="53"/>
      <c r="F146" s="53"/>
      <c r="G146" s="53"/>
      <c r="H146" s="53"/>
      <c r="I146" s="53"/>
      <c r="J146" s="89"/>
      <c r="K146" s="58"/>
      <c r="L146" s="58"/>
      <c r="M146" s="79"/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5"/>
    </row>
    <row r="147" spans="1:20" ht="63.75" customHeight="1">
      <c r="A147" s="13" t="s">
        <v>302</v>
      </c>
      <c r="B147" s="53" t="s">
        <v>95</v>
      </c>
      <c r="C147" s="54" t="s">
        <v>303</v>
      </c>
      <c r="D147" s="55"/>
      <c r="E147" s="53"/>
      <c r="F147" s="53"/>
      <c r="G147" s="53"/>
      <c r="H147" s="53"/>
      <c r="I147" s="53"/>
      <c r="J147" s="89"/>
      <c r="K147" s="58"/>
      <c r="L147" s="58"/>
      <c r="M147" s="79"/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5"/>
    </row>
    <row r="148" spans="1:20" ht="69" customHeight="1">
      <c r="A148" s="13" t="s">
        <v>304</v>
      </c>
      <c r="B148" s="53" t="s">
        <v>98</v>
      </c>
      <c r="C148" s="54" t="s">
        <v>305</v>
      </c>
      <c r="D148" s="55"/>
      <c r="E148" s="53"/>
      <c r="F148" s="53"/>
      <c r="G148" s="53"/>
      <c r="H148" s="53"/>
      <c r="I148" s="53"/>
      <c r="J148" s="89"/>
      <c r="K148" s="58"/>
      <c r="L148" s="58"/>
      <c r="M148" s="79"/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5"/>
    </row>
    <row r="149" spans="1:20" ht="38.25">
      <c r="A149" s="13" t="s">
        <v>306</v>
      </c>
      <c r="B149" s="53" t="s">
        <v>101</v>
      </c>
      <c r="C149" s="54" t="s">
        <v>307</v>
      </c>
      <c r="D149" s="55"/>
      <c r="E149" s="53"/>
      <c r="F149" s="53"/>
      <c r="G149" s="53"/>
      <c r="H149" s="53"/>
      <c r="I149" s="53"/>
      <c r="J149" s="89"/>
      <c r="K149" s="58"/>
      <c r="L149" s="58"/>
      <c r="M149" s="79"/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5"/>
    </row>
    <row r="150" spans="1:20" ht="38.25">
      <c r="A150" s="13" t="s">
        <v>308</v>
      </c>
      <c r="B150" s="53" t="s">
        <v>118</v>
      </c>
      <c r="C150" s="54" t="s">
        <v>309</v>
      </c>
      <c r="D150" s="55"/>
      <c r="E150" s="53"/>
      <c r="F150" s="53"/>
      <c r="G150" s="53"/>
      <c r="H150" s="53"/>
      <c r="I150" s="53"/>
      <c r="J150" s="89"/>
      <c r="K150" s="58"/>
      <c r="L150" s="58"/>
      <c r="M150" s="79"/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5"/>
    </row>
    <row r="151" spans="1:20" ht="51">
      <c r="A151" s="13" t="s">
        <v>310</v>
      </c>
      <c r="B151" s="53" t="s">
        <v>126</v>
      </c>
      <c r="C151" s="54" t="s">
        <v>311</v>
      </c>
      <c r="D151" s="55"/>
      <c r="E151" s="53"/>
      <c r="F151" s="53"/>
      <c r="G151" s="53"/>
      <c r="H151" s="53"/>
      <c r="I151" s="53"/>
      <c r="J151" s="89"/>
      <c r="K151" s="58"/>
      <c r="L151" s="58"/>
      <c r="M151" s="79"/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5"/>
    </row>
    <row r="152" spans="1:20" ht="55.5" customHeight="1">
      <c r="A152" s="13" t="s">
        <v>312</v>
      </c>
      <c r="B152" s="53" t="s">
        <v>129</v>
      </c>
      <c r="C152" s="54" t="s">
        <v>313</v>
      </c>
      <c r="D152" s="55"/>
      <c r="E152" s="53"/>
      <c r="F152" s="53"/>
      <c r="G152" s="53"/>
      <c r="H152" s="53"/>
      <c r="I152" s="53"/>
      <c r="J152" s="89"/>
      <c r="K152" s="58"/>
      <c r="L152" s="58"/>
      <c r="M152" s="79"/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5"/>
    </row>
    <row r="153" spans="1:20" ht="12.75">
      <c r="A153" s="165" t="s">
        <v>314</v>
      </c>
      <c r="B153" s="150" t="s">
        <v>138</v>
      </c>
      <c r="C153" s="168" t="s">
        <v>315</v>
      </c>
      <c r="D153" s="39"/>
      <c r="E153" s="46"/>
      <c r="F153" s="46"/>
      <c r="G153" s="46"/>
      <c r="H153" s="46"/>
      <c r="I153" s="46"/>
      <c r="J153" s="88"/>
      <c r="K153" s="60"/>
      <c r="L153" s="60"/>
      <c r="M153" s="77"/>
      <c r="N153" s="19"/>
      <c r="O153" s="19"/>
      <c r="P153" s="19"/>
      <c r="Q153" s="19"/>
      <c r="R153" s="19"/>
      <c r="S153" s="19"/>
      <c r="T153" s="16"/>
    </row>
    <row r="154" spans="1:20" ht="28.5" customHeight="1">
      <c r="A154" s="141"/>
      <c r="B154" s="142"/>
      <c r="C154" s="143"/>
      <c r="D154" s="51"/>
      <c r="E154" s="52"/>
      <c r="F154" s="52"/>
      <c r="G154" s="52"/>
      <c r="H154" s="52" t="s">
        <v>529</v>
      </c>
      <c r="I154" s="52"/>
      <c r="J154" s="45"/>
      <c r="K154" s="56"/>
      <c r="L154" s="56"/>
      <c r="M154" s="78"/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18"/>
    </row>
    <row r="155" spans="1:20" ht="102">
      <c r="A155" s="13" t="s">
        <v>316</v>
      </c>
      <c r="B155" s="53" t="s">
        <v>141</v>
      </c>
      <c r="C155" s="54" t="s">
        <v>317</v>
      </c>
      <c r="D155" s="55"/>
      <c r="E155" s="53"/>
      <c r="F155" s="53"/>
      <c r="G155" s="53"/>
      <c r="H155" s="53"/>
      <c r="I155" s="53"/>
      <c r="J155" s="89"/>
      <c r="K155" s="58"/>
      <c r="L155" s="58"/>
      <c r="M155" s="79"/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5"/>
    </row>
    <row r="156" spans="1:20" ht="63.75">
      <c r="A156" s="13" t="s">
        <v>318</v>
      </c>
      <c r="B156" s="53" t="s">
        <v>144</v>
      </c>
      <c r="C156" s="54" t="s">
        <v>319</v>
      </c>
      <c r="D156" s="55"/>
      <c r="E156" s="53"/>
      <c r="F156" s="53"/>
      <c r="G156" s="53"/>
      <c r="H156" s="53"/>
      <c r="I156" s="53"/>
      <c r="J156" s="89"/>
      <c r="K156" s="58"/>
      <c r="L156" s="58"/>
      <c r="M156" s="79"/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5"/>
    </row>
    <row r="157" spans="1:20" ht="12.75">
      <c r="A157" s="165" t="s">
        <v>320</v>
      </c>
      <c r="B157" s="150" t="s">
        <v>147</v>
      </c>
      <c r="C157" s="168" t="s">
        <v>321</v>
      </c>
      <c r="D157" s="39"/>
      <c r="E157" s="46"/>
      <c r="F157" s="46"/>
      <c r="G157" s="46"/>
      <c r="H157" s="46"/>
      <c r="I157" s="46"/>
      <c r="J157" s="88"/>
      <c r="K157" s="60"/>
      <c r="L157" s="60"/>
      <c r="M157" s="77"/>
      <c r="N157" s="19"/>
      <c r="O157" s="19"/>
      <c r="P157" s="19"/>
      <c r="Q157" s="19"/>
      <c r="R157" s="19"/>
      <c r="S157" s="19"/>
      <c r="T157" s="16"/>
    </row>
    <row r="158" spans="1:20" ht="72" customHeight="1">
      <c r="A158" s="141"/>
      <c r="B158" s="142"/>
      <c r="C158" s="143"/>
      <c r="D158" s="51"/>
      <c r="E158" s="52"/>
      <c r="F158" s="52"/>
      <c r="G158" s="52"/>
      <c r="H158" s="52" t="s">
        <v>529</v>
      </c>
      <c r="I158" s="52"/>
      <c r="J158" s="45"/>
      <c r="K158" s="56"/>
      <c r="L158" s="56"/>
      <c r="M158" s="78"/>
      <c r="N158" s="21">
        <v>0</v>
      </c>
      <c r="O158" s="21">
        <v>0</v>
      </c>
      <c r="P158" s="21">
        <v>0</v>
      </c>
      <c r="Q158" s="21">
        <v>0</v>
      </c>
      <c r="R158" s="21">
        <v>0</v>
      </c>
      <c r="S158" s="21">
        <v>0</v>
      </c>
      <c r="T158" s="18"/>
    </row>
    <row r="159" spans="1:20" ht="57" customHeight="1">
      <c r="A159" s="13" t="s">
        <v>322</v>
      </c>
      <c r="B159" s="53" t="s">
        <v>323</v>
      </c>
      <c r="C159" s="54" t="s">
        <v>324</v>
      </c>
      <c r="D159" s="55"/>
      <c r="E159" s="53"/>
      <c r="F159" s="53"/>
      <c r="G159" s="53"/>
      <c r="H159" s="53"/>
      <c r="I159" s="53"/>
      <c r="J159" s="89"/>
      <c r="K159" s="58"/>
      <c r="L159" s="58"/>
      <c r="M159" s="79"/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5"/>
    </row>
    <row r="160" spans="1:20" ht="72.75" customHeight="1">
      <c r="A160" s="13" t="s">
        <v>325</v>
      </c>
      <c r="B160" s="53" t="s">
        <v>326</v>
      </c>
      <c r="C160" s="54" t="s">
        <v>327</v>
      </c>
      <c r="D160" s="55"/>
      <c r="E160" s="53"/>
      <c r="F160" s="53"/>
      <c r="G160" s="53"/>
      <c r="H160" s="53"/>
      <c r="I160" s="53"/>
      <c r="J160" s="89"/>
      <c r="K160" s="58"/>
      <c r="L160" s="58"/>
      <c r="M160" s="79"/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5"/>
    </row>
    <row r="161" spans="1:20" ht="30.75" customHeight="1">
      <c r="A161" s="13" t="s">
        <v>328</v>
      </c>
      <c r="B161" s="53" t="s">
        <v>155</v>
      </c>
      <c r="C161" s="54" t="s">
        <v>329</v>
      </c>
      <c r="D161" s="55"/>
      <c r="E161" s="53"/>
      <c r="F161" s="53"/>
      <c r="G161" s="53"/>
      <c r="H161" s="53"/>
      <c r="I161" s="53"/>
      <c r="J161" s="89"/>
      <c r="K161" s="58"/>
      <c r="L161" s="58"/>
      <c r="M161" s="79"/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5"/>
    </row>
    <row r="162" spans="1:20" ht="35.25" customHeight="1">
      <c r="A162" s="13" t="s">
        <v>330</v>
      </c>
      <c r="B162" s="53" t="s">
        <v>157</v>
      </c>
      <c r="C162" s="54" t="s">
        <v>331</v>
      </c>
      <c r="D162" s="55"/>
      <c r="E162" s="53"/>
      <c r="F162" s="53"/>
      <c r="G162" s="53"/>
      <c r="H162" s="53"/>
      <c r="I162" s="53"/>
      <c r="J162" s="89"/>
      <c r="K162" s="58"/>
      <c r="L162" s="58"/>
      <c r="M162" s="79"/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5"/>
    </row>
    <row r="163" spans="1:20" ht="347.25" customHeight="1">
      <c r="A163" s="13" t="s">
        <v>332</v>
      </c>
      <c r="B163" s="53" t="s">
        <v>164</v>
      </c>
      <c r="C163" s="54" t="s">
        <v>333</v>
      </c>
      <c r="D163" s="55"/>
      <c r="E163" s="53"/>
      <c r="F163" s="53"/>
      <c r="G163" s="53"/>
      <c r="H163" s="53"/>
      <c r="I163" s="53"/>
      <c r="J163" s="89"/>
      <c r="K163" s="58"/>
      <c r="L163" s="58"/>
      <c r="M163" s="79"/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5"/>
    </row>
    <row r="164" spans="1:20" ht="135.75" customHeight="1">
      <c r="A164" s="139" t="s">
        <v>334</v>
      </c>
      <c r="B164" s="155" t="s">
        <v>335</v>
      </c>
      <c r="C164" s="49" t="s">
        <v>336</v>
      </c>
      <c r="D164" s="39"/>
      <c r="E164" s="46"/>
      <c r="F164" s="46"/>
      <c r="G164" s="46"/>
      <c r="H164" s="46"/>
      <c r="I164" s="46"/>
      <c r="J164" s="88"/>
      <c r="K164" s="44"/>
      <c r="L164" s="62"/>
      <c r="M164" s="81"/>
      <c r="N164" s="19"/>
      <c r="O164" s="19"/>
      <c r="P164" s="19"/>
      <c r="Q164" s="19"/>
      <c r="R164" s="19"/>
      <c r="S164" s="19"/>
      <c r="T164" s="16"/>
    </row>
    <row r="165" spans="1:20" ht="136.5" customHeight="1">
      <c r="A165" s="140"/>
      <c r="B165" s="162"/>
      <c r="C165" s="101"/>
      <c r="D165" s="51"/>
      <c r="E165" s="52"/>
      <c r="F165" s="52"/>
      <c r="G165" s="52"/>
      <c r="H165" s="52" t="s">
        <v>529</v>
      </c>
      <c r="I165" s="52"/>
      <c r="J165" s="45"/>
      <c r="K165" s="47"/>
      <c r="L165" s="47"/>
      <c r="M165" s="82"/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18"/>
    </row>
    <row r="166" spans="1:20" ht="96.75" customHeight="1">
      <c r="A166" s="13" t="s">
        <v>337</v>
      </c>
      <c r="B166" s="53" t="s">
        <v>338</v>
      </c>
      <c r="C166" s="54" t="s">
        <v>339</v>
      </c>
      <c r="D166" s="55"/>
      <c r="E166" s="53"/>
      <c r="F166" s="53"/>
      <c r="G166" s="53"/>
      <c r="H166" s="53"/>
      <c r="I166" s="53"/>
      <c r="J166" s="89"/>
      <c r="K166" s="58"/>
      <c r="L166" s="58"/>
      <c r="M166" s="79"/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5"/>
    </row>
    <row r="167" spans="1:20" ht="25.5">
      <c r="A167" s="13" t="s">
        <v>340</v>
      </c>
      <c r="B167" s="53" t="s">
        <v>174</v>
      </c>
      <c r="C167" s="54" t="s">
        <v>341</v>
      </c>
      <c r="D167" s="55"/>
      <c r="E167" s="53"/>
      <c r="F167" s="53"/>
      <c r="G167" s="53"/>
      <c r="H167" s="53"/>
      <c r="I167" s="53"/>
      <c r="J167" s="89"/>
      <c r="K167" s="58"/>
      <c r="L167" s="58"/>
      <c r="M167" s="79"/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5"/>
    </row>
    <row r="168" spans="1:20" ht="12.75">
      <c r="A168" s="165" t="s">
        <v>342</v>
      </c>
      <c r="B168" s="150" t="s">
        <v>177</v>
      </c>
      <c r="C168" s="168" t="s">
        <v>343</v>
      </c>
      <c r="D168" s="39"/>
      <c r="E168" s="46"/>
      <c r="F168" s="46"/>
      <c r="G168" s="46"/>
      <c r="H168" s="46"/>
      <c r="I168" s="46"/>
      <c r="J168" s="88"/>
      <c r="K168" s="60"/>
      <c r="L168" s="60"/>
      <c r="M168" s="77"/>
      <c r="N168" s="19"/>
      <c r="O168" s="19"/>
      <c r="P168" s="19"/>
      <c r="Q168" s="19"/>
      <c r="R168" s="19"/>
      <c r="S168" s="19"/>
      <c r="T168" s="16"/>
    </row>
    <row r="169" spans="1:20" ht="54.75" customHeight="1">
      <c r="A169" s="141"/>
      <c r="B169" s="142"/>
      <c r="C169" s="143"/>
      <c r="D169" s="51"/>
      <c r="E169" s="52"/>
      <c r="F169" s="52"/>
      <c r="G169" s="52"/>
      <c r="H169" s="52"/>
      <c r="I169" s="52"/>
      <c r="J169" s="45"/>
      <c r="K169" s="56"/>
      <c r="L169" s="56"/>
      <c r="M169" s="78"/>
      <c r="N169" s="21">
        <v>0</v>
      </c>
      <c r="O169" s="21">
        <v>0</v>
      </c>
      <c r="P169" s="21">
        <v>0</v>
      </c>
      <c r="Q169" s="21">
        <v>0</v>
      </c>
      <c r="R169" s="21">
        <v>0</v>
      </c>
      <c r="S169" s="21">
        <v>0</v>
      </c>
      <c r="T169" s="18"/>
    </row>
    <row r="170" spans="1:20" ht="15" customHeight="1">
      <c r="A170" s="165" t="s">
        <v>344</v>
      </c>
      <c r="B170" s="155" t="s">
        <v>180</v>
      </c>
      <c r="C170" s="168" t="s">
        <v>345</v>
      </c>
      <c r="D170" s="39" t="s">
        <v>103</v>
      </c>
      <c r="E170" s="46"/>
      <c r="F170" s="46"/>
      <c r="G170" s="46"/>
      <c r="H170" s="46"/>
      <c r="I170" s="46"/>
      <c r="J170" s="88"/>
      <c r="K170" s="48"/>
      <c r="L170" s="48"/>
      <c r="M170" s="76"/>
      <c r="N170" s="19"/>
      <c r="O170" s="19"/>
      <c r="P170" s="19"/>
      <c r="Q170" s="19"/>
      <c r="R170" s="19"/>
      <c r="S170" s="19"/>
      <c r="T170" s="16"/>
    </row>
    <row r="171" spans="1:20" ht="55.5" customHeight="1">
      <c r="A171" s="141"/>
      <c r="B171" s="137"/>
      <c r="C171" s="143"/>
      <c r="D171" s="51"/>
      <c r="E171" s="52"/>
      <c r="F171" s="52"/>
      <c r="G171" s="52"/>
      <c r="H171" s="52" t="s">
        <v>529</v>
      </c>
      <c r="I171" s="52"/>
      <c r="J171" s="45"/>
      <c r="K171" s="47"/>
      <c r="L171" s="47"/>
      <c r="M171" s="82"/>
      <c r="N171" s="21">
        <v>0</v>
      </c>
      <c r="O171" s="21">
        <v>0</v>
      </c>
      <c r="P171" s="21">
        <v>0</v>
      </c>
      <c r="Q171" s="21">
        <v>0</v>
      </c>
      <c r="R171" s="21">
        <v>0</v>
      </c>
      <c r="S171" s="21">
        <v>0</v>
      </c>
      <c r="T171" s="18"/>
    </row>
    <row r="172" spans="1:20" ht="63.75">
      <c r="A172" s="13" t="s">
        <v>346</v>
      </c>
      <c r="B172" s="53" t="s">
        <v>183</v>
      </c>
      <c r="C172" s="54" t="s">
        <v>347</v>
      </c>
      <c r="D172" s="55"/>
      <c r="E172" s="53"/>
      <c r="F172" s="53"/>
      <c r="G172" s="53"/>
      <c r="H172" s="53"/>
      <c r="I172" s="53"/>
      <c r="J172" s="89"/>
      <c r="K172" s="58"/>
      <c r="L172" s="58"/>
      <c r="M172" s="79"/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5"/>
    </row>
    <row r="173" spans="1:20" ht="51">
      <c r="A173" s="13" t="s">
        <v>348</v>
      </c>
      <c r="B173" s="53" t="s">
        <v>186</v>
      </c>
      <c r="C173" s="54" t="s">
        <v>349</v>
      </c>
      <c r="D173" s="55"/>
      <c r="E173" s="53"/>
      <c r="F173" s="53"/>
      <c r="G173" s="53"/>
      <c r="H173" s="53"/>
      <c r="I173" s="53"/>
      <c r="J173" s="89"/>
      <c r="K173" s="58"/>
      <c r="L173" s="58"/>
      <c r="M173" s="79"/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5"/>
    </row>
    <row r="174" spans="1:20" ht="105.75" customHeight="1">
      <c r="A174" s="13" t="s">
        <v>350</v>
      </c>
      <c r="B174" s="53" t="s">
        <v>189</v>
      </c>
      <c r="C174" s="54" t="s">
        <v>351</v>
      </c>
      <c r="D174" s="55"/>
      <c r="E174" s="53"/>
      <c r="F174" s="53"/>
      <c r="G174" s="53"/>
      <c r="H174" s="53"/>
      <c r="I174" s="53"/>
      <c r="J174" s="89"/>
      <c r="K174" s="58"/>
      <c r="L174" s="58"/>
      <c r="M174" s="79"/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5"/>
    </row>
    <row r="175" spans="1:20" ht="51">
      <c r="A175" s="13" t="s">
        <v>352</v>
      </c>
      <c r="B175" s="53" t="s">
        <v>353</v>
      </c>
      <c r="C175" s="54" t="s">
        <v>354</v>
      </c>
      <c r="D175" s="55"/>
      <c r="E175" s="53"/>
      <c r="F175" s="53"/>
      <c r="G175" s="53"/>
      <c r="H175" s="53"/>
      <c r="I175" s="53"/>
      <c r="J175" s="89"/>
      <c r="K175" s="58"/>
      <c r="L175" s="58"/>
      <c r="M175" s="79"/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5"/>
    </row>
    <row r="176" spans="1:20" ht="76.5">
      <c r="A176" s="13" t="s">
        <v>355</v>
      </c>
      <c r="B176" s="53" t="s">
        <v>356</v>
      </c>
      <c r="C176" s="54" t="s">
        <v>357</v>
      </c>
      <c r="D176" s="55"/>
      <c r="E176" s="53"/>
      <c r="F176" s="53"/>
      <c r="G176" s="53"/>
      <c r="H176" s="53"/>
      <c r="I176" s="53"/>
      <c r="J176" s="89"/>
      <c r="K176" s="58"/>
      <c r="L176" s="58"/>
      <c r="M176" s="79"/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5"/>
    </row>
    <row r="177" spans="1:20" ht="38.25">
      <c r="A177" s="13" t="s">
        <v>358</v>
      </c>
      <c r="B177" s="53" t="s">
        <v>195</v>
      </c>
      <c r="C177" s="54" t="s">
        <v>359</v>
      </c>
      <c r="D177" s="55"/>
      <c r="E177" s="53"/>
      <c r="F177" s="53"/>
      <c r="G177" s="53"/>
      <c r="H177" s="53"/>
      <c r="I177" s="53"/>
      <c r="J177" s="89"/>
      <c r="K177" s="58"/>
      <c r="L177" s="58"/>
      <c r="M177" s="79"/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5"/>
    </row>
    <row r="178" spans="1:20" ht="76.5">
      <c r="A178" s="13" t="s">
        <v>360</v>
      </c>
      <c r="B178" s="53" t="s">
        <v>199</v>
      </c>
      <c r="C178" s="54" t="s">
        <v>361</v>
      </c>
      <c r="D178" s="55"/>
      <c r="E178" s="53"/>
      <c r="F178" s="53"/>
      <c r="G178" s="53"/>
      <c r="H178" s="53"/>
      <c r="I178" s="53"/>
      <c r="J178" s="89"/>
      <c r="K178" s="58"/>
      <c r="L178" s="58"/>
      <c r="M178" s="79"/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5"/>
    </row>
    <row r="179" spans="1:20" ht="25.5">
      <c r="A179" s="13" t="s">
        <v>362</v>
      </c>
      <c r="B179" s="53" t="s">
        <v>363</v>
      </c>
      <c r="C179" s="54" t="s">
        <v>364</v>
      </c>
      <c r="D179" s="55"/>
      <c r="E179" s="53"/>
      <c r="F179" s="53"/>
      <c r="G179" s="53"/>
      <c r="H179" s="53"/>
      <c r="I179" s="53"/>
      <c r="J179" s="89"/>
      <c r="K179" s="58"/>
      <c r="L179" s="58"/>
      <c r="M179" s="79"/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5"/>
    </row>
    <row r="180" spans="1:20" ht="38.25">
      <c r="A180" s="13" t="s">
        <v>365</v>
      </c>
      <c r="B180" s="53" t="s">
        <v>205</v>
      </c>
      <c r="C180" s="54" t="s">
        <v>366</v>
      </c>
      <c r="D180" s="55"/>
      <c r="E180" s="53"/>
      <c r="F180" s="53"/>
      <c r="G180" s="53"/>
      <c r="H180" s="53"/>
      <c r="I180" s="53"/>
      <c r="J180" s="89"/>
      <c r="K180" s="58"/>
      <c r="L180" s="58"/>
      <c r="M180" s="79"/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5"/>
    </row>
    <row r="181" spans="1:20" ht="89.25">
      <c r="A181" s="13" t="s">
        <v>367</v>
      </c>
      <c r="B181" s="53" t="s">
        <v>249</v>
      </c>
      <c r="C181" s="54" t="s">
        <v>368</v>
      </c>
      <c r="D181" s="55"/>
      <c r="E181" s="53"/>
      <c r="F181" s="53"/>
      <c r="G181" s="53"/>
      <c r="H181" s="53"/>
      <c r="I181" s="53"/>
      <c r="J181" s="89"/>
      <c r="K181" s="58"/>
      <c r="L181" s="58"/>
      <c r="M181" s="79"/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5"/>
    </row>
    <row r="182" spans="1:20" ht="97.5" customHeight="1">
      <c r="A182" s="13" t="s">
        <v>369</v>
      </c>
      <c r="B182" s="53" t="s">
        <v>370</v>
      </c>
      <c r="C182" s="54" t="s">
        <v>371</v>
      </c>
      <c r="D182" s="55"/>
      <c r="E182" s="53"/>
      <c r="F182" s="53"/>
      <c r="G182" s="53"/>
      <c r="H182" s="53"/>
      <c r="I182" s="53"/>
      <c r="J182" s="89"/>
      <c r="K182" s="58"/>
      <c r="L182" s="58"/>
      <c r="M182" s="79"/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5"/>
    </row>
    <row r="183" spans="1:20" ht="41.25" customHeight="1">
      <c r="A183" s="13" t="s">
        <v>372</v>
      </c>
      <c r="B183" s="53" t="s">
        <v>252</v>
      </c>
      <c r="C183" s="54" t="s">
        <v>373</v>
      </c>
      <c r="D183" s="55"/>
      <c r="E183" s="53"/>
      <c r="F183" s="53"/>
      <c r="G183" s="53"/>
      <c r="H183" s="53"/>
      <c r="I183" s="53"/>
      <c r="J183" s="89"/>
      <c r="K183" s="58"/>
      <c r="L183" s="58"/>
      <c r="M183" s="79"/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5"/>
    </row>
    <row r="184" spans="1:20" ht="42" customHeight="1">
      <c r="A184" s="13" t="s">
        <v>374</v>
      </c>
      <c r="B184" s="53" t="s">
        <v>255</v>
      </c>
      <c r="C184" s="54" t="s">
        <v>375</v>
      </c>
      <c r="D184" s="55"/>
      <c r="E184" s="53"/>
      <c r="F184" s="53"/>
      <c r="G184" s="53"/>
      <c r="H184" s="53"/>
      <c r="I184" s="53"/>
      <c r="J184" s="89"/>
      <c r="K184" s="58"/>
      <c r="L184" s="58"/>
      <c r="M184" s="79"/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5"/>
    </row>
    <row r="185" spans="1:20" ht="107.25" customHeight="1">
      <c r="A185" s="13" t="s">
        <v>376</v>
      </c>
      <c r="B185" s="53" t="s">
        <v>258</v>
      </c>
      <c r="C185" s="54" t="s">
        <v>377</v>
      </c>
      <c r="D185" s="55"/>
      <c r="E185" s="53"/>
      <c r="F185" s="53"/>
      <c r="G185" s="53"/>
      <c r="H185" s="53"/>
      <c r="I185" s="53"/>
      <c r="J185" s="89"/>
      <c r="K185" s="58"/>
      <c r="L185" s="58"/>
      <c r="M185" s="79"/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5"/>
    </row>
    <row r="186" spans="1:20" ht="45" customHeight="1">
      <c r="A186" s="13" t="s">
        <v>378</v>
      </c>
      <c r="B186" s="53" t="s">
        <v>263</v>
      </c>
      <c r="C186" s="54" t="s">
        <v>379</v>
      </c>
      <c r="D186" s="55"/>
      <c r="E186" s="53"/>
      <c r="F186" s="53"/>
      <c r="G186" s="53"/>
      <c r="H186" s="53"/>
      <c r="I186" s="53"/>
      <c r="J186" s="89"/>
      <c r="K186" s="58"/>
      <c r="L186" s="58"/>
      <c r="M186" s="79"/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5"/>
    </row>
    <row r="187" spans="1:20" ht="161.25" customHeight="1">
      <c r="A187" s="13" t="s">
        <v>380</v>
      </c>
      <c r="B187" s="53" t="s">
        <v>266</v>
      </c>
      <c r="C187" s="54" t="s">
        <v>381</v>
      </c>
      <c r="D187" s="55"/>
      <c r="E187" s="53"/>
      <c r="F187" s="53"/>
      <c r="G187" s="53"/>
      <c r="H187" s="53"/>
      <c r="I187" s="53"/>
      <c r="J187" s="89"/>
      <c r="K187" s="58"/>
      <c r="L187" s="58"/>
      <c r="M187" s="79"/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5"/>
    </row>
    <row r="188" spans="1:20" ht="186" customHeight="1">
      <c r="A188" s="13" t="s">
        <v>382</v>
      </c>
      <c r="B188" s="53" t="s">
        <v>383</v>
      </c>
      <c r="C188" s="54" t="s">
        <v>384</v>
      </c>
      <c r="D188" s="55"/>
      <c r="E188" s="53"/>
      <c r="F188" s="53"/>
      <c r="G188" s="53"/>
      <c r="H188" s="53"/>
      <c r="I188" s="53"/>
      <c r="J188" s="89"/>
      <c r="K188" s="58"/>
      <c r="L188" s="58"/>
      <c r="M188" s="79"/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5"/>
    </row>
    <row r="189" spans="1:20" ht="99" customHeight="1">
      <c r="A189" s="22" t="s">
        <v>519</v>
      </c>
      <c r="B189" s="63" t="s">
        <v>385</v>
      </c>
      <c r="C189" s="64" t="s">
        <v>386</v>
      </c>
      <c r="D189" s="65"/>
      <c r="E189" s="63"/>
      <c r="F189" s="63"/>
      <c r="G189" s="63"/>
      <c r="H189" s="63"/>
      <c r="I189" s="63"/>
      <c r="J189" s="92"/>
      <c r="K189" s="66"/>
      <c r="L189" s="66"/>
      <c r="M189" s="85"/>
      <c r="N189" s="27">
        <f aca="true" t="shared" si="6" ref="N189:S189">SUM(N190:N207)</f>
        <v>1554.79</v>
      </c>
      <c r="O189" s="27">
        <f t="shared" si="6"/>
        <v>1554.79</v>
      </c>
      <c r="P189" s="27">
        <f>SUM(P190:P207)</f>
        <v>1897.52</v>
      </c>
      <c r="Q189" s="27">
        <f>SUM(Q190:Q207)</f>
        <v>2248.7200000000003</v>
      </c>
      <c r="R189" s="27">
        <f t="shared" si="6"/>
        <v>1121.59</v>
      </c>
      <c r="S189" s="27">
        <f t="shared" si="6"/>
        <v>1121.59</v>
      </c>
      <c r="T189" s="28"/>
    </row>
    <row r="190" spans="1:20" ht="12.75">
      <c r="A190" s="165" t="s">
        <v>387</v>
      </c>
      <c r="B190" s="155" t="s">
        <v>388</v>
      </c>
      <c r="C190" s="168" t="s">
        <v>389</v>
      </c>
      <c r="D190" s="39" t="s">
        <v>390</v>
      </c>
      <c r="E190" s="46"/>
      <c r="F190" s="46"/>
      <c r="G190" s="46"/>
      <c r="H190" s="46"/>
      <c r="I190" s="46"/>
      <c r="J190" s="88"/>
      <c r="K190" s="60"/>
      <c r="L190" s="60"/>
      <c r="M190" s="77"/>
      <c r="N190" s="19"/>
      <c r="O190" s="19"/>
      <c r="P190" s="19"/>
      <c r="Q190" s="19"/>
      <c r="R190" s="19"/>
      <c r="S190" s="19"/>
      <c r="T190" s="16"/>
    </row>
    <row r="191" spans="1:20" ht="122.25" customHeight="1">
      <c r="A191" s="166"/>
      <c r="B191" s="138"/>
      <c r="C191" s="169"/>
      <c r="D191" s="42"/>
      <c r="E191" s="50" t="s">
        <v>396</v>
      </c>
      <c r="F191" s="50" t="s">
        <v>397</v>
      </c>
      <c r="G191" s="50" t="s">
        <v>398</v>
      </c>
      <c r="H191" s="50" t="s">
        <v>399</v>
      </c>
      <c r="I191" s="50"/>
      <c r="J191" s="87" t="s">
        <v>400</v>
      </c>
      <c r="K191" s="44" t="s">
        <v>66</v>
      </c>
      <c r="L191" s="44" t="s">
        <v>582</v>
      </c>
      <c r="M191" s="76" t="s">
        <v>163</v>
      </c>
      <c r="N191" s="20"/>
      <c r="O191" s="20"/>
      <c r="P191" s="20"/>
      <c r="Q191" s="20"/>
      <c r="R191" s="20"/>
      <c r="S191" s="20"/>
      <c r="T191" s="17"/>
    </row>
    <row r="192" spans="1:20" ht="78" customHeight="1">
      <c r="A192" s="166"/>
      <c r="B192" s="138"/>
      <c r="C192" s="169"/>
      <c r="D192" s="42"/>
      <c r="E192" s="50" t="s">
        <v>587</v>
      </c>
      <c r="F192" s="50" t="s">
        <v>121</v>
      </c>
      <c r="G192" s="50" t="s">
        <v>589</v>
      </c>
      <c r="H192" s="50" t="s">
        <v>401</v>
      </c>
      <c r="I192" s="50"/>
      <c r="J192" s="87" t="s">
        <v>402</v>
      </c>
      <c r="K192" s="44" t="s">
        <v>219</v>
      </c>
      <c r="L192" s="44" t="s">
        <v>582</v>
      </c>
      <c r="M192" s="76" t="s">
        <v>580</v>
      </c>
      <c r="N192" s="20"/>
      <c r="O192" s="20"/>
      <c r="P192" s="20"/>
      <c r="Q192" s="20"/>
      <c r="R192" s="20"/>
      <c r="S192" s="20"/>
      <c r="T192" s="17"/>
    </row>
    <row r="193" spans="1:20" ht="93" customHeight="1">
      <c r="A193" s="166"/>
      <c r="B193" s="138"/>
      <c r="C193" s="169"/>
      <c r="D193" s="42"/>
      <c r="E193" s="106" t="s">
        <v>27</v>
      </c>
      <c r="F193" s="106" t="s">
        <v>28</v>
      </c>
      <c r="G193" s="106" t="s">
        <v>110</v>
      </c>
      <c r="H193" s="50" t="s">
        <v>555</v>
      </c>
      <c r="I193" s="50"/>
      <c r="J193" s="87" t="s">
        <v>554</v>
      </c>
      <c r="K193" s="74" t="s">
        <v>220</v>
      </c>
      <c r="L193" s="44" t="s">
        <v>221</v>
      </c>
      <c r="M193" s="76" t="s">
        <v>415</v>
      </c>
      <c r="N193" s="20"/>
      <c r="O193" s="20"/>
      <c r="P193" s="87" t="s">
        <v>554</v>
      </c>
      <c r="Q193" s="20"/>
      <c r="R193" s="20"/>
      <c r="S193" s="20"/>
      <c r="T193" s="17"/>
    </row>
    <row r="194" spans="1:20" ht="18" customHeight="1">
      <c r="A194" s="141"/>
      <c r="B194" s="137"/>
      <c r="C194" s="143"/>
      <c r="D194" s="51"/>
      <c r="E194" s="52" t="s">
        <v>529</v>
      </c>
      <c r="F194" s="52"/>
      <c r="G194" s="52"/>
      <c r="H194" s="52"/>
      <c r="I194" s="52"/>
      <c r="J194" s="45"/>
      <c r="K194" s="47"/>
      <c r="L194" s="47"/>
      <c r="M194" s="82"/>
      <c r="N194" s="21">
        <v>1070.93</v>
      </c>
      <c r="O194" s="21">
        <v>1070.93</v>
      </c>
      <c r="P194" s="21">
        <v>1095.85</v>
      </c>
      <c r="Q194" s="21">
        <v>1127.13</v>
      </c>
      <c r="R194" s="21">
        <v>0</v>
      </c>
      <c r="S194" s="21">
        <v>0</v>
      </c>
      <c r="T194" s="18"/>
    </row>
    <row r="195" spans="1:20" ht="44.25" customHeight="1">
      <c r="A195" s="13" t="s">
        <v>403</v>
      </c>
      <c r="B195" s="53" t="s">
        <v>407</v>
      </c>
      <c r="C195" s="54" t="s">
        <v>408</v>
      </c>
      <c r="D195" s="55"/>
      <c r="E195" s="53"/>
      <c r="F195" s="53"/>
      <c r="G195" s="53"/>
      <c r="H195" s="53"/>
      <c r="I195" s="53"/>
      <c r="J195" s="89"/>
      <c r="K195" s="58"/>
      <c r="L195" s="58"/>
      <c r="M195" s="79"/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5"/>
    </row>
    <row r="196" spans="1:20" ht="12.75">
      <c r="A196" s="165" t="s">
        <v>409</v>
      </c>
      <c r="B196" s="155" t="s">
        <v>410</v>
      </c>
      <c r="C196" s="168" t="s">
        <v>411</v>
      </c>
      <c r="D196" s="39" t="s">
        <v>296</v>
      </c>
      <c r="E196" s="46"/>
      <c r="F196" s="46"/>
      <c r="G196" s="46"/>
      <c r="H196" s="46"/>
      <c r="I196" s="46"/>
      <c r="J196" s="88"/>
      <c r="K196" s="60"/>
      <c r="L196" s="60"/>
      <c r="M196" s="77"/>
      <c r="N196" s="19"/>
      <c r="O196" s="19"/>
      <c r="P196" s="19"/>
      <c r="Q196" s="19"/>
      <c r="R196" s="19"/>
      <c r="S196" s="19"/>
      <c r="T196" s="16"/>
    </row>
    <row r="197" spans="1:20" ht="135" customHeight="1">
      <c r="A197" s="166"/>
      <c r="B197" s="138"/>
      <c r="C197" s="169"/>
      <c r="D197" s="42"/>
      <c r="E197" s="44" t="s">
        <v>412</v>
      </c>
      <c r="F197" s="50" t="s">
        <v>413</v>
      </c>
      <c r="G197" s="50" t="s">
        <v>414</v>
      </c>
      <c r="H197" s="50" t="s">
        <v>422</v>
      </c>
      <c r="I197" s="50"/>
      <c r="J197" s="87" t="s">
        <v>589</v>
      </c>
      <c r="K197" s="44" t="s">
        <v>219</v>
      </c>
      <c r="L197" s="44" t="s">
        <v>582</v>
      </c>
      <c r="M197" s="76" t="s">
        <v>580</v>
      </c>
      <c r="N197" s="20"/>
      <c r="O197" s="20"/>
      <c r="P197" s="20"/>
      <c r="Q197" s="20"/>
      <c r="R197" s="20"/>
      <c r="S197" s="20"/>
      <c r="T197" s="17"/>
    </row>
    <row r="198" spans="1:20" ht="73.5" customHeight="1">
      <c r="A198" s="166"/>
      <c r="B198" s="138"/>
      <c r="C198" s="169"/>
      <c r="D198" s="42"/>
      <c r="E198" s="50" t="s">
        <v>587</v>
      </c>
      <c r="F198" s="50" t="s">
        <v>121</v>
      </c>
      <c r="G198" s="50" t="s">
        <v>589</v>
      </c>
      <c r="H198" s="50" t="s">
        <v>401</v>
      </c>
      <c r="I198" s="50"/>
      <c r="J198" s="87" t="s">
        <v>222</v>
      </c>
      <c r="K198" s="44" t="s">
        <v>66</v>
      </c>
      <c r="L198" s="44" t="s">
        <v>582</v>
      </c>
      <c r="M198" s="87" t="s">
        <v>554</v>
      </c>
      <c r="N198" s="20"/>
      <c r="O198" s="20"/>
      <c r="P198" s="20"/>
      <c r="Q198" s="20"/>
      <c r="R198" s="20"/>
      <c r="S198" s="20"/>
      <c r="T198" s="17"/>
    </row>
    <row r="199" spans="1:20" ht="57" customHeight="1">
      <c r="A199" s="166"/>
      <c r="B199" s="138"/>
      <c r="C199" s="169"/>
      <c r="D199" s="42"/>
      <c r="E199" s="50"/>
      <c r="F199" s="50"/>
      <c r="G199" s="50"/>
      <c r="H199" s="50" t="s">
        <v>555</v>
      </c>
      <c r="I199" s="50"/>
      <c r="J199" s="87" t="s">
        <v>554</v>
      </c>
      <c r="K199" s="74" t="s">
        <v>220</v>
      </c>
      <c r="L199" s="44" t="s">
        <v>221</v>
      </c>
      <c r="M199" s="76" t="s">
        <v>415</v>
      </c>
      <c r="N199" s="20"/>
      <c r="O199" s="20"/>
      <c r="P199" s="20"/>
      <c r="Q199" s="20"/>
      <c r="R199" s="20"/>
      <c r="S199" s="20"/>
      <c r="T199" s="17"/>
    </row>
    <row r="200" spans="1:20" ht="19.5" customHeight="1">
      <c r="A200" s="141"/>
      <c r="B200" s="137"/>
      <c r="C200" s="143"/>
      <c r="D200" s="51"/>
      <c r="E200" s="52" t="s">
        <v>529</v>
      </c>
      <c r="F200" s="52"/>
      <c r="G200" s="52"/>
      <c r="H200" s="52"/>
      <c r="I200" s="52"/>
      <c r="J200" s="45"/>
      <c r="K200" s="47"/>
      <c r="L200" s="47"/>
      <c r="M200" s="82"/>
      <c r="N200" s="21">
        <v>473.86</v>
      </c>
      <c r="O200" s="21">
        <v>473.86</v>
      </c>
      <c r="P200" s="21">
        <v>517.38</v>
      </c>
      <c r="Q200" s="21">
        <v>554.29</v>
      </c>
      <c r="R200" s="21">
        <v>554.29</v>
      </c>
      <c r="S200" s="21">
        <v>554.29</v>
      </c>
      <c r="T200" s="18"/>
    </row>
    <row r="201" spans="1:20" ht="66" customHeight="1">
      <c r="A201" s="13" t="s">
        <v>423</v>
      </c>
      <c r="B201" s="53" t="s">
        <v>424</v>
      </c>
      <c r="C201" s="54" t="s">
        <v>425</v>
      </c>
      <c r="D201" s="55"/>
      <c r="E201" s="53"/>
      <c r="F201" s="53"/>
      <c r="G201" s="53"/>
      <c r="H201" s="53"/>
      <c r="I201" s="53"/>
      <c r="J201" s="89"/>
      <c r="K201" s="58"/>
      <c r="L201" s="58"/>
      <c r="M201" s="79"/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5"/>
    </row>
    <row r="202" spans="1:20" ht="55.5" customHeight="1">
      <c r="A202" s="13" t="s">
        <v>426</v>
      </c>
      <c r="B202" s="53" t="s">
        <v>427</v>
      </c>
      <c r="C202" s="54" t="s">
        <v>428</v>
      </c>
      <c r="D202" s="55"/>
      <c r="E202" s="53"/>
      <c r="F202" s="53"/>
      <c r="G202" s="53"/>
      <c r="H202" s="53"/>
      <c r="I202" s="53"/>
      <c r="J202" s="89"/>
      <c r="K202" s="58"/>
      <c r="L202" s="58"/>
      <c r="M202" s="79"/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5"/>
    </row>
    <row r="203" spans="1:20" ht="12.75">
      <c r="A203" s="165" t="s">
        <v>429</v>
      </c>
      <c r="B203" s="155" t="s">
        <v>430</v>
      </c>
      <c r="C203" s="168" t="s">
        <v>431</v>
      </c>
      <c r="D203" s="39" t="s">
        <v>296</v>
      </c>
      <c r="E203" s="46"/>
      <c r="F203" s="46"/>
      <c r="G203" s="46"/>
      <c r="H203" s="46"/>
      <c r="I203" s="46"/>
      <c r="J203" s="88"/>
      <c r="K203" s="60"/>
      <c r="L203" s="60"/>
      <c r="M203" s="77"/>
      <c r="N203" s="19"/>
      <c r="O203" s="19"/>
      <c r="P203" s="19"/>
      <c r="Q203" s="19"/>
      <c r="R203" s="19"/>
      <c r="S203" s="19"/>
      <c r="T203" s="16"/>
    </row>
    <row r="204" spans="1:20" ht="75" customHeight="1">
      <c r="A204" s="166"/>
      <c r="B204" s="138"/>
      <c r="C204" s="169"/>
      <c r="D204" s="42"/>
      <c r="E204" s="50" t="s">
        <v>587</v>
      </c>
      <c r="F204" s="50" t="s">
        <v>121</v>
      </c>
      <c r="G204" s="50" t="s">
        <v>589</v>
      </c>
      <c r="H204" s="50" t="s">
        <v>401</v>
      </c>
      <c r="I204" s="50"/>
      <c r="J204" s="87" t="s">
        <v>402</v>
      </c>
      <c r="K204" s="44" t="s">
        <v>223</v>
      </c>
      <c r="L204" s="44" t="s">
        <v>582</v>
      </c>
      <c r="M204" s="76" t="s">
        <v>163</v>
      </c>
      <c r="N204" s="20"/>
      <c r="O204" s="20"/>
      <c r="P204" s="20"/>
      <c r="Q204" s="20"/>
      <c r="R204" s="20"/>
      <c r="S204" s="20"/>
      <c r="T204" s="17"/>
    </row>
    <row r="205" spans="1:20" ht="120" customHeight="1">
      <c r="A205" s="166"/>
      <c r="B205" s="138"/>
      <c r="C205" s="169"/>
      <c r="D205" s="42"/>
      <c r="E205" s="50" t="s">
        <v>529</v>
      </c>
      <c r="F205" s="50"/>
      <c r="G205" s="50"/>
      <c r="H205" s="50" t="s">
        <v>432</v>
      </c>
      <c r="I205" s="50"/>
      <c r="J205" s="87" t="s">
        <v>433</v>
      </c>
      <c r="K205" s="44" t="s">
        <v>219</v>
      </c>
      <c r="L205" s="44" t="s">
        <v>582</v>
      </c>
      <c r="M205" s="76" t="s">
        <v>580</v>
      </c>
      <c r="N205" s="20"/>
      <c r="O205" s="20"/>
      <c r="P205" s="20"/>
      <c r="Q205" s="20"/>
      <c r="R205" s="20"/>
      <c r="S205" s="20"/>
      <c r="T205" s="17"/>
    </row>
    <row r="206" spans="1:20" ht="60" customHeight="1">
      <c r="A206" s="166"/>
      <c r="B206" s="138"/>
      <c r="C206" s="169"/>
      <c r="D206" s="42"/>
      <c r="E206" s="50"/>
      <c r="F206" s="50"/>
      <c r="G206" s="50"/>
      <c r="H206" s="50" t="s">
        <v>555</v>
      </c>
      <c r="I206" s="50"/>
      <c r="J206" s="87" t="s">
        <v>554</v>
      </c>
      <c r="K206" s="44" t="s">
        <v>220</v>
      </c>
      <c r="L206" s="44" t="s">
        <v>221</v>
      </c>
      <c r="M206" s="76" t="s">
        <v>415</v>
      </c>
      <c r="N206" s="20"/>
      <c r="O206" s="20"/>
      <c r="P206" s="20"/>
      <c r="Q206" s="20"/>
      <c r="R206" s="20"/>
      <c r="S206" s="20"/>
      <c r="T206" s="17"/>
    </row>
    <row r="207" spans="1:20" ht="72" customHeight="1">
      <c r="A207" s="141"/>
      <c r="B207" s="137"/>
      <c r="C207" s="143"/>
      <c r="D207" s="51"/>
      <c r="E207" s="52" t="s">
        <v>529</v>
      </c>
      <c r="F207" s="52"/>
      <c r="G207" s="52"/>
      <c r="H207" s="50" t="s">
        <v>58</v>
      </c>
      <c r="I207" s="52"/>
      <c r="J207" s="45"/>
      <c r="K207" s="47"/>
      <c r="L207" s="47"/>
      <c r="M207" s="82"/>
      <c r="N207" s="21">
        <v>10</v>
      </c>
      <c r="O207" s="21">
        <v>10</v>
      </c>
      <c r="P207" s="21">
        <v>284.29</v>
      </c>
      <c r="Q207" s="21">
        <v>567.3</v>
      </c>
      <c r="R207" s="21">
        <v>567.3</v>
      </c>
      <c r="S207" s="21">
        <v>567.3</v>
      </c>
      <c r="T207" s="18"/>
    </row>
    <row r="208" spans="1:20" ht="134.25" customHeight="1">
      <c r="A208" s="22" t="s">
        <v>520</v>
      </c>
      <c r="B208" s="63" t="s">
        <v>434</v>
      </c>
      <c r="C208" s="64" t="s">
        <v>435</v>
      </c>
      <c r="D208" s="65"/>
      <c r="E208" s="63"/>
      <c r="F208" s="63"/>
      <c r="G208" s="63"/>
      <c r="H208" s="63"/>
      <c r="I208" s="63"/>
      <c r="J208" s="92"/>
      <c r="K208" s="66"/>
      <c r="L208" s="66"/>
      <c r="M208" s="85"/>
      <c r="N208" s="27">
        <f aca="true" t="shared" si="7" ref="N208:S208">SUM(N209:N224)</f>
        <v>5879.34</v>
      </c>
      <c r="O208" s="27">
        <f t="shared" si="7"/>
        <v>5362.95</v>
      </c>
      <c r="P208" s="27">
        <f>SUM(P209:P224)</f>
        <v>6680.25</v>
      </c>
      <c r="Q208" s="27">
        <f>SUM(Q209:Q224)</f>
        <v>6081</v>
      </c>
      <c r="R208" s="27">
        <f t="shared" si="7"/>
        <v>6458.022</v>
      </c>
      <c r="S208" s="27">
        <f t="shared" si="7"/>
        <v>6845.503320000001</v>
      </c>
      <c r="T208" s="28"/>
    </row>
    <row r="209" spans="1:20" ht="22.5" customHeight="1">
      <c r="A209" s="13" t="s">
        <v>436</v>
      </c>
      <c r="B209" s="53" t="s">
        <v>437</v>
      </c>
      <c r="C209" s="54" t="s">
        <v>438</v>
      </c>
      <c r="D209" s="55"/>
      <c r="E209" s="53"/>
      <c r="F209" s="53"/>
      <c r="G209" s="53"/>
      <c r="H209" s="53"/>
      <c r="I209" s="53"/>
      <c r="J209" s="89"/>
      <c r="K209" s="58"/>
      <c r="L209" s="58"/>
      <c r="M209" s="79"/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5"/>
    </row>
    <row r="210" spans="1:20" ht="106.5" customHeight="1">
      <c r="A210" s="13" t="s">
        <v>439</v>
      </c>
      <c r="B210" s="53" t="s">
        <v>440</v>
      </c>
      <c r="C210" s="54" t="s">
        <v>441</v>
      </c>
      <c r="D210" s="55"/>
      <c r="E210" s="53"/>
      <c r="F210" s="53"/>
      <c r="G210" s="53"/>
      <c r="H210" s="53"/>
      <c r="I210" s="53"/>
      <c r="J210" s="89"/>
      <c r="K210" s="58"/>
      <c r="L210" s="58"/>
      <c r="M210" s="79"/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5"/>
    </row>
    <row r="211" spans="1:20" ht="51.75" customHeight="1">
      <c r="A211" s="13" t="s">
        <v>442</v>
      </c>
      <c r="B211" s="53" t="s">
        <v>443</v>
      </c>
      <c r="C211" s="54" t="s">
        <v>444</v>
      </c>
      <c r="D211" s="55"/>
      <c r="E211" s="53"/>
      <c r="F211" s="53"/>
      <c r="G211" s="53"/>
      <c r="H211" s="53"/>
      <c r="I211" s="53"/>
      <c r="J211" s="89"/>
      <c r="K211" s="58"/>
      <c r="L211" s="58"/>
      <c r="M211" s="79"/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5"/>
    </row>
    <row r="212" spans="1:20" ht="36" customHeight="1">
      <c r="A212" s="13" t="s">
        <v>445</v>
      </c>
      <c r="B212" s="53" t="s">
        <v>446</v>
      </c>
      <c r="C212" s="54" t="s">
        <v>447</v>
      </c>
      <c r="D212" s="55"/>
      <c r="E212" s="53"/>
      <c r="F212" s="53"/>
      <c r="G212" s="53"/>
      <c r="H212" s="53"/>
      <c r="I212" s="53"/>
      <c r="J212" s="89"/>
      <c r="K212" s="58"/>
      <c r="L212" s="58"/>
      <c r="M212" s="79"/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5"/>
    </row>
    <row r="213" spans="1:20" ht="19.5" customHeight="1">
      <c r="A213" s="165" t="s">
        <v>448</v>
      </c>
      <c r="B213" s="155" t="s">
        <v>452</v>
      </c>
      <c r="C213" s="168" t="s">
        <v>453</v>
      </c>
      <c r="D213" s="108" t="s">
        <v>90</v>
      </c>
      <c r="E213" s="109"/>
      <c r="F213" s="109"/>
      <c r="G213" s="109"/>
      <c r="H213" s="109"/>
      <c r="I213" s="109"/>
      <c r="J213" s="109"/>
      <c r="K213" s="60"/>
      <c r="L213" s="60"/>
      <c r="M213" s="77"/>
      <c r="N213" s="19"/>
      <c r="O213" s="19"/>
      <c r="P213" s="19"/>
      <c r="Q213" s="19"/>
      <c r="R213" s="19"/>
      <c r="S213" s="19"/>
      <c r="T213" s="16"/>
    </row>
    <row r="214" spans="1:20" ht="92.25" customHeight="1">
      <c r="A214" s="166"/>
      <c r="B214" s="194"/>
      <c r="C214" s="169"/>
      <c r="D214" s="110"/>
      <c r="E214" s="106" t="s">
        <v>587</v>
      </c>
      <c r="F214" s="106" t="s">
        <v>454</v>
      </c>
      <c r="G214" s="106" t="s">
        <v>455</v>
      </c>
      <c r="H214" s="106"/>
      <c r="I214" s="106"/>
      <c r="J214" s="106"/>
      <c r="K214" s="62"/>
      <c r="L214" s="62"/>
      <c r="M214" s="81"/>
      <c r="N214" s="20"/>
      <c r="O214" s="20"/>
      <c r="P214" s="20"/>
      <c r="Q214" s="20"/>
      <c r="R214" s="20"/>
      <c r="S214" s="20"/>
      <c r="T214" s="17"/>
    </row>
    <row r="215" spans="1:20" ht="78" customHeight="1">
      <c r="A215" s="141"/>
      <c r="B215" s="195"/>
      <c r="C215" s="143"/>
      <c r="D215" s="111"/>
      <c r="E215" s="105" t="s">
        <v>91</v>
      </c>
      <c r="F215" s="105" t="s">
        <v>92</v>
      </c>
      <c r="G215" s="105" t="s">
        <v>93</v>
      </c>
      <c r="H215" s="105" t="s">
        <v>401</v>
      </c>
      <c r="I215" s="105" t="s">
        <v>29</v>
      </c>
      <c r="J215" s="90" t="s">
        <v>402</v>
      </c>
      <c r="K215" s="44"/>
      <c r="L215" s="47"/>
      <c r="M215" s="82"/>
      <c r="N215" s="21">
        <v>0</v>
      </c>
      <c r="O215" s="21">
        <v>0</v>
      </c>
      <c r="P215" s="21">
        <v>0</v>
      </c>
      <c r="Q215" s="21">
        <v>0</v>
      </c>
      <c r="R215" s="21">
        <f>Q215*1.06</f>
        <v>0</v>
      </c>
      <c r="S215" s="21">
        <f>R215*1.06</f>
        <v>0</v>
      </c>
      <c r="T215" s="18"/>
    </row>
    <row r="216" spans="1:20" ht="65.25" customHeight="1">
      <c r="A216" s="13" t="s">
        <v>456</v>
      </c>
      <c r="B216" s="53" t="s">
        <v>457</v>
      </c>
      <c r="C216" s="54" t="s">
        <v>458</v>
      </c>
      <c r="D216" s="55"/>
      <c r="E216" s="53"/>
      <c r="F216" s="53"/>
      <c r="G216" s="53"/>
      <c r="H216" s="53"/>
      <c r="I216" s="53"/>
      <c r="J216" s="89"/>
      <c r="K216" s="58"/>
      <c r="L216" s="58"/>
      <c r="M216" s="79"/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5"/>
    </row>
    <row r="217" spans="1:20" ht="72.75" customHeight="1">
      <c r="A217" s="13" t="s">
        <v>459</v>
      </c>
      <c r="B217" s="53" t="s">
        <v>460</v>
      </c>
      <c r="C217" s="54" t="s">
        <v>461</v>
      </c>
      <c r="D217" s="55"/>
      <c r="E217" s="53"/>
      <c r="F217" s="53"/>
      <c r="G217" s="53"/>
      <c r="H217" s="53"/>
      <c r="I217" s="53"/>
      <c r="J217" s="89"/>
      <c r="K217" s="58"/>
      <c r="L217" s="58"/>
      <c r="M217" s="79"/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5"/>
    </row>
    <row r="218" spans="1:20" ht="70.5" customHeight="1">
      <c r="A218" s="13" t="s">
        <v>462</v>
      </c>
      <c r="B218" s="53" t="s">
        <v>463</v>
      </c>
      <c r="C218" s="54" t="s">
        <v>464</v>
      </c>
      <c r="D218" s="55"/>
      <c r="E218" s="53"/>
      <c r="F218" s="53"/>
      <c r="G218" s="53"/>
      <c r="H218" s="53"/>
      <c r="I218" s="53"/>
      <c r="J218" s="89"/>
      <c r="K218" s="58"/>
      <c r="L218" s="58"/>
      <c r="M218" s="79"/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0</v>
      </c>
      <c r="T218" s="15"/>
    </row>
    <row r="219" spans="1:20" ht="17.25" customHeight="1">
      <c r="A219" s="13" t="s">
        <v>465</v>
      </c>
      <c r="B219" s="53" t="s">
        <v>466</v>
      </c>
      <c r="C219" s="54" t="s">
        <v>467</v>
      </c>
      <c r="D219" s="55"/>
      <c r="E219" s="53"/>
      <c r="F219" s="53"/>
      <c r="G219" s="53"/>
      <c r="H219" s="53"/>
      <c r="I219" s="53"/>
      <c r="J219" s="89"/>
      <c r="K219" s="58"/>
      <c r="L219" s="58"/>
      <c r="M219" s="79"/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5"/>
    </row>
    <row r="220" spans="1:20" ht="66" customHeight="1">
      <c r="A220" s="165" t="s">
        <v>468</v>
      </c>
      <c r="B220" s="155" t="s">
        <v>469</v>
      </c>
      <c r="C220" s="168" t="s">
        <v>470</v>
      </c>
      <c r="D220" s="42" t="s">
        <v>209</v>
      </c>
      <c r="E220" s="46" t="s">
        <v>587</v>
      </c>
      <c r="F220" s="46" t="s">
        <v>454</v>
      </c>
      <c r="G220" s="46" t="s">
        <v>455</v>
      </c>
      <c r="H220" s="46"/>
      <c r="I220" s="46"/>
      <c r="J220" s="88"/>
      <c r="K220" s="44" t="s">
        <v>66</v>
      </c>
      <c r="L220" s="48" t="s">
        <v>582</v>
      </c>
      <c r="M220" s="76" t="s">
        <v>163</v>
      </c>
      <c r="N220" s="19"/>
      <c r="O220" s="19"/>
      <c r="P220" s="19"/>
      <c r="Q220" s="19"/>
      <c r="R220" s="19"/>
      <c r="S220" s="19"/>
      <c r="T220" s="16"/>
    </row>
    <row r="221" spans="1:20" ht="57.75" customHeight="1">
      <c r="A221" s="166"/>
      <c r="B221" s="156"/>
      <c r="C221" s="145"/>
      <c r="D221" s="42"/>
      <c r="E221" s="50"/>
      <c r="F221" s="50"/>
      <c r="G221" s="50"/>
      <c r="H221" s="50"/>
      <c r="I221" s="50"/>
      <c r="J221" s="87"/>
      <c r="K221" s="44" t="s">
        <v>219</v>
      </c>
      <c r="L221" s="44" t="s">
        <v>582</v>
      </c>
      <c r="M221" s="76" t="s">
        <v>580</v>
      </c>
      <c r="N221" s="20"/>
      <c r="O221" s="20"/>
      <c r="P221" s="20"/>
      <c r="Q221" s="20"/>
      <c r="R221" s="20"/>
      <c r="S221" s="20"/>
      <c r="T221" s="17"/>
    </row>
    <row r="222" spans="1:20" ht="56.25" customHeight="1">
      <c r="A222" s="141"/>
      <c r="B222" s="162"/>
      <c r="C222" s="136"/>
      <c r="D222" s="51"/>
      <c r="E222" s="52"/>
      <c r="F222" s="52"/>
      <c r="G222" s="52"/>
      <c r="H222" s="52" t="s">
        <v>529</v>
      </c>
      <c r="I222" s="52"/>
      <c r="J222" s="45"/>
      <c r="K222" s="75" t="s">
        <v>220</v>
      </c>
      <c r="L222" s="47" t="s">
        <v>221</v>
      </c>
      <c r="M222" s="82" t="s">
        <v>415</v>
      </c>
      <c r="N222" s="21">
        <v>5879.34</v>
      </c>
      <c r="O222" s="21">
        <v>5362.95</v>
      </c>
      <c r="P222" s="21">
        <v>6680.25</v>
      </c>
      <c r="Q222" s="21">
        <f>6305.55-224.55</f>
        <v>6081</v>
      </c>
      <c r="R222" s="21">
        <f>Q222*1.062</f>
        <v>6458.022</v>
      </c>
      <c r="S222" s="21">
        <f>R222*1.06</f>
        <v>6845.503320000001</v>
      </c>
      <c r="T222" s="18"/>
    </row>
    <row r="223" spans="1:20" ht="29.25" customHeight="1">
      <c r="A223" s="13" t="s">
        <v>471</v>
      </c>
      <c r="B223" s="53" t="s">
        <v>472</v>
      </c>
      <c r="C223" s="54" t="s">
        <v>473</v>
      </c>
      <c r="D223" s="55"/>
      <c r="E223" s="53"/>
      <c r="F223" s="53"/>
      <c r="G223" s="53"/>
      <c r="H223" s="53"/>
      <c r="I223" s="53"/>
      <c r="J223" s="89"/>
      <c r="K223" s="58"/>
      <c r="L223" s="58"/>
      <c r="M223" s="79"/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5"/>
    </row>
    <row r="224" spans="1:20" ht="99.75" customHeight="1">
      <c r="A224" s="13" t="s">
        <v>474</v>
      </c>
      <c r="B224" s="53" t="s">
        <v>475</v>
      </c>
      <c r="C224" s="54" t="s">
        <v>476</v>
      </c>
      <c r="D224" s="55"/>
      <c r="E224" s="53"/>
      <c r="F224" s="53"/>
      <c r="G224" s="53"/>
      <c r="H224" s="53"/>
      <c r="I224" s="53"/>
      <c r="J224" s="89"/>
      <c r="K224" s="58"/>
      <c r="L224" s="58"/>
      <c r="M224" s="79"/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5"/>
    </row>
    <row r="225" spans="1:20" ht="39" customHeight="1">
      <c r="A225" s="36" t="s">
        <v>517</v>
      </c>
      <c r="B225" s="67" t="s">
        <v>477</v>
      </c>
      <c r="C225" s="68" t="s">
        <v>478</v>
      </c>
      <c r="D225" s="69"/>
      <c r="E225" s="67"/>
      <c r="F225" s="67"/>
      <c r="G225" s="67"/>
      <c r="H225" s="67"/>
      <c r="I225" s="67"/>
      <c r="J225" s="67"/>
      <c r="K225" s="70"/>
      <c r="L225" s="70"/>
      <c r="M225" s="70"/>
      <c r="N225" s="37">
        <f aca="true" t="shared" si="8" ref="N225:S225">N7</f>
        <v>223601.62</v>
      </c>
      <c r="O225" s="37">
        <f t="shared" si="8"/>
        <v>182602.40000000005</v>
      </c>
      <c r="P225" s="37">
        <f t="shared" si="8"/>
        <v>229981.71000000002</v>
      </c>
      <c r="Q225" s="37">
        <f t="shared" si="8"/>
        <v>169336.75</v>
      </c>
      <c r="R225" s="37">
        <f t="shared" si="8"/>
        <v>174326.87550000002</v>
      </c>
      <c r="S225" s="37">
        <f t="shared" si="8"/>
        <v>184719.19262999998</v>
      </c>
      <c r="T225" s="38"/>
    </row>
    <row r="229" spans="2:16" ht="18.75" customHeight="1">
      <c r="B229" s="187" t="s">
        <v>244</v>
      </c>
      <c r="C229" s="187"/>
      <c r="D229" s="187"/>
      <c r="E229" s="99"/>
      <c r="F229" s="99"/>
      <c r="G229" s="99"/>
      <c r="H229" s="99"/>
      <c r="I229" s="99"/>
      <c r="J229" s="99"/>
      <c r="K229" s="99"/>
      <c r="L229" s="99"/>
      <c r="M229" s="99"/>
      <c r="N229" s="187" t="s">
        <v>245</v>
      </c>
      <c r="O229" s="187"/>
      <c r="P229" s="187"/>
    </row>
    <row r="230" spans="2:16" ht="18">
      <c r="B230" s="99"/>
      <c r="C230" s="99"/>
      <c r="D230" s="98"/>
      <c r="E230" s="99"/>
      <c r="F230" s="99"/>
      <c r="G230" s="99"/>
      <c r="H230" s="99"/>
      <c r="I230" s="99"/>
      <c r="J230" s="99"/>
      <c r="K230" s="99"/>
      <c r="L230" s="99"/>
      <c r="M230" s="99"/>
      <c r="N230" s="100"/>
      <c r="O230" s="100"/>
      <c r="P230" s="100"/>
    </row>
    <row r="231" spans="2:16" ht="33.75" customHeight="1">
      <c r="B231" s="99"/>
      <c r="C231" s="99"/>
      <c r="D231" s="98"/>
      <c r="E231" s="99"/>
      <c r="F231" s="99"/>
      <c r="G231" s="99"/>
      <c r="H231" s="99"/>
      <c r="I231" s="99"/>
      <c r="J231" s="99"/>
      <c r="K231" s="99"/>
      <c r="L231" s="99"/>
      <c r="M231" s="99"/>
      <c r="N231" s="100"/>
      <c r="O231" s="100"/>
      <c r="P231" s="100"/>
    </row>
    <row r="232" spans="2:16" ht="20.25">
      <c r="B232" s="187" t="s">
        <v>247</v>
      </c>
      <c r="C232" s="187"/>
      <c r="D232" s="98"/>
      <c r="E232" s="99"/>
      <c r="F232" s="99"/>
      <c r="G232" s="99"/>
      <c r="H232" s="99"/>
      <c r="I232" s="99"/>
      <c r="J232" s="99"/>
      <c r="K232" s="99"/>
      <c r="L232" s="99"/>
      <c r="M232" s="99"/>
      <c r="N232" s="187" t="s">
        <v>246</v>
      </c>
      <c r="O232" s="187"/>
      <c r="P232" s="187"/>
    </row>
  </sheetData>
  <sheetProtection/>
  <autoFilter ref="B6:R225"/>
  <mergeCells count="155">
    <mergeCell ref="S90:S92"/>
    <mergeCell ref="G90:G92"/>
    <mergeCell ref="N90:N92"/>
    <mergeCell ref="O90:O92"/>
    <mergeCell ref="P90:P92"/>
    <mergeCell ref="L90:L91"/>
    <mergeCell ref="M90:M91"/>
    <mergeCell ref="C213:C215"/>
    <mergeCell ref="A220:A222"/>
    <mergeCell ref="C220:C222"/>
    <mergeCell ref="R90:R92"/>
    <mergeCell ref="D90:D92"/>
    <mergeCell ref="E90:E92"/>
    <mergeCell ref="F90:F92"/>
    <mergeCell ref="A213:A215"/>
    <mergeCell ref="B213:B215"/>
    <mergeCell ref="C168:C169"/>
    <mergeCell ref="N229:P229"/>
    <mergeCell ref="N232:P232"/>
    <mergeCell ref="Q90:Q92"/>
    <mergeCell ref="A127:A130"/>
    <mergeCell ref="B220:B222"/>
    <mergeCell ref="B229:D229"/>
    <mergeCell ref="B232:C232"/>
    <mergeCell ref="A203:A207"/>
    <mergeCell ref="B203:B207"/>
    <mergeCell ref="C203:C207"/>
    <mergeCell ref="T26:T27"/>
    <mergeCell ref="L34:L36"/>
    <mergeCell ref="M34:M36"/>
    <mergeCell ref="K29:K30"/>
    <mergeCell ref="M29:M30"/>
    <mergeCell ref="C190:C194"/>
    <mergeCell ref="A196:A200"/>
    <mergeCell ref="B196:B200"/>
    <mergeCell ref="C196:C200"/>
    <mergeCell ref="A190:A194"/>
    <mergeCell ref="B190:B194"/>
    <mergeCell ref="A170:A171"/>
    <mergeCell ref="B170:B171"/>
    <mergeCell ref="C170:C171"/>
    <mergeCell ref="A157:A158"/>
    <mergeCell ref="B157:B158"/>
    <mergeCell ref="C157:C158"/>
    <mergeCell ref="A164:A165"/>
    <mergeCell ref="B164:B165"/>
    <mergeCell ref="A168:A169"/>
    <mergeCell ref="B168:B169"/>
    <mergeCell ref="A143:A144"/>
    <mergeCell ref="B143:B144"/>
    <mergeCell ref="C143:C144"/>
    <mergeCell ref="A153:A154"/>
    <mergeCell ref="B153:B154"/>
    <mergeCell ref="C153:C154"/>
    <mergeCell ref="A139:A140"/>
    <mergeCell ref="B139:B140"/>
    <mergeCell ref="C139:C140"/>
    <mergeCell ref="A141:A142"/>
    <mergeCell ref="B141:B142"/>
    <mergeCell ref="C141:C142"/>
    <mergeCell ref="A109:A111"/>
    <mergeCell ref="B109:B111"/>
    <mergeCell ref="C109:C111"/>
    <mergeCell ref="A112:A116"/>
    <mergeCell ref="B112:B116"/>
    <mergeCell ref="C112:C116"/>
    <mergeCell ref="A97:A98"/>
    <mergeCell ref="B97:B98"/>
    <mergeCell ref="C97:C98"/>
    <mergeCell ref="A99:A103"/>
    <mergeCell ref="B99:B103"/>
    <mergeCell ref="C99:C103"/>
    <mergeCell ref="A93:A96"/>
    <mergeCell ref="B93:B96"/>
    <mergeCell ref="C93:C96"/>
    <mergeCell ref="A90:A92"/>
    <mergeCell ref="B90:B92"/>
    <mergeCell ref="C90:C92"/>
    <mergeCell ref="A80:A85"/>
    <mergeCell ref="B80:B85"/>
    <mergeCell ref="C80:C85"/>
    <mergeCell ref="A88:A89"/>
    <mergeCell ref="B88:B89"/>
    <mergeCell ref="C88:C89"/>
    <mergeCell ref="A68:A72"/>
    <mergeCell ref="B68:B72"/>
    <mergeCell ref="C68:C72"/>
    <mergeCell ref="A73:A77"/>
    <mergeCell ref="B73:B77"/>
    <mergeCell ref="C73:C77"/>
    <mergeCell ref="A62:A63"/>
    <mergeCell ref="B62:B63"/>
    <mergeCell ref="C62:C63"/>
    <mergeCell ref="A64:A67"/>
    <mergeCell ref="B64:B67"/>
    <mergeCell ref="C64:C67"/>
    <mergeCell ref="A50:A54"/>
    <mergeCell ref="B50:B54"/>
    <mergeCell ref="C50:C54"/>
    <mergeCell ref="A57:A61"/>
    <mergeCell ref="B57:B61"/>
    <mergeCell ref="C57:C61"/>
    <mergeCell ref="A42:A45"/>
    <mergeCell ref="B42:B45"/>
    <mergeCell ref="C42:C45"/>
    <mergeCell ref="A46:A49"/>
    <mergeCell ref="B46:B49"/>
    <mergeCell ref="C46:C49"/>
    <mergeCell ref="A37:A38"/>
    <mergeCell ref="B37:B38"/>
    <mergeCell ref="C37:C38"/>
    <mergeCell ref="A40:A41"/>
    <mergeCell ref="B40:B41"/>
    <mergeCell ref="C40:C41"/>
    <mergeCell ref="A29:A33"/>
    <mergeCell ref="B29:B33"/>
    <mergeCell ref="C29:C33"/>
    <mergeCell ref="A34:A36"/>
    <mergeCell ref="B34:B36"/>
    <mergeCell ref="C34:C36"/>
    <mergeCell ref="A23:A24"/>
    <mergeCell ref="B23:B24"/>
    <mergeCell ref="C23:C24"/>
    <mergeCell ref="A26:A27"/>
    <mergeCell ref="B26:B27"/>
    <mergeCell ref="C26:C27"/>
    <mergeCell ref="D2:Q2"/>
    <mergeCell ref="A9:A22"/>
    <mergeCell ref="B9:B22"/>
    <mergeCell ref="C9:C22"/>
    <mergeCell ref="A3:C5"/>
    <mergeCell ref="D3:D5"/>
    <mergeCell ref="E3:M3"/>
    <mergeCell ref="N3:S3"/>
    <mergeCell ref="D9:D10"/>
    <mergeCell ref="E4:G4"/>
    <mergeCell ref="H4:J4"/>
    <mergeCell ref="K4:M4"/>
    <mergeCell ref="N4:O4"/>
    <mergeCell ref="P4:P5"/>
    <mergeCell ref="Q4:Q5"/>
    <mergeCell ref="T48:T49"/>
    <mergeCell ref="K34:K36"/>
    <mergeCell ref="R48:R49"/>
    <mergeCell ref="S48:S49"/>
    <mergeCell ref="N48:N49"/>
    <mergeCell ref="R4:S4"/>
    <mergeCell ref="T3:T5"/>
    <mergeCell ref="P48:P49"/>
    <mergeCell ref="Q48:Q49"/>
    <mergeCell ref="B127:B130"/>
    <mergeCell ref="O48:O49"/>
    <mergeCell ref="K90:K91"/>
    <mergeCell ref="H73:H74"/>
    <mergeCell ref="J73:J74"/>
  </mergeCells>
  <printOptions/>
  <pageMargins left="0.66" right="0.42" top="0.72" bottom="0.83" header="0.39" footer="0.5"/>
  <pageSetup fitToHeight="0" fitToWidth="1" horizontalDpi="600" verticalDpi="600" orientation="landscape" paperSize="8" scale="60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mtarasov</dc:creator>
  <cp:keywords/>
  <dc:description/>
  <cp:lastModifiedBy>User</cp:lastModifiedBy>
  <cp:lastPrinted>2014-03-27T14:36:41Z</cp:lastPrinted>
  <dcterms:created xsi:type="dcterms:W3CDTF">2007-10-09T08:43:44Z</dcterms:created>
  <dcterms:modified xsi:type="dcterms:W3CDTF">2014-03-27T14:57:52Z</dcterms:modified>
  <cp:category/>
  <cp:version/>
  <cp:contentType/>
  <cp:contentStatus/>
</cp:coreProperties>
</file>