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 filterPrivacy="1" defaultThemeVersion="124226"/>
  <bookViews>
    <workbookView xWindow="-120" yWindow="-120" windowWidth="29040" windowHeight="16440" activeTab="9"/>
  </bookViews>
  <sheets>
    <sheet name="ТЭБ 2025-2030" sheetId="93" r:id="rId1"/>
    <sheet name="ТЭБ 2025" sheetId="95" r:id="rId2"/>
    <sheet name="ТЭБ 2026" sheetId="109" r:id="rId3"/>
    <sheet name="ТЭБ 2027" sheetId="110" r:id="rId4"/>
    <sheet name="ТЭБ 2030" sheetId="111" r:id="rId5"/>
    <sheet name="Нефтепродукты" sheetId="27" r:id="rId6"/>
    <sheet name="Газ" sheetId="24" r:id="rId7"/>
    <sheet name="ПТТ" sheetId="30" r:id="rId8"/>
    <sheet name="Электроэнергия" sheetId="43" r:id="rId9"/>
    <sheet name="Тепло" sheetId="45" r:id="rId10"/>
  </sheets>
  <calcPr calcId="125725"/>
</workbook>
</file>

<file path=xl/calcChain.xml><?xml version="1.0" encoding="utf-8"?>
<calcChain xmlns="http://schemas.openxmlformats.org/spreadsheetml/2006/main">
  <c r="H32" i="30"/>
  <c r="I32" s="1"/>
  <c r="I4"/>
  <c r="H4"/>
  <c r="F32" i="93"/>
  <c r="F18"/>
  <c r="F3"/>
  <c r="E25"/>
  <c r="E23"/>
  <c r="E18"/>
  <c r="D32"/>
  <c r="K33" i="111"/>
  <c r="J33"/>
  <c r="G33"/>
  <c r="L33" s="1"/>
  <c r="F33" i="93" s="1"/>
  <c r="F33" i="111"/>
  <c r="E33"/>
  <c r="K32"/>
  <c r="J32"/>
  <c r="G32"/>
  <c r="L32" s="1"/>
  <c r="F32"/>
  <c r="E32"/>
  <c r="K31"/>
  <c r="J31"/>
  <c r="G31"/>
  <c r="F31"/>
  <c r="E31"/>
  <c r="K30"/>
  <c r="J30"/>
  <c r="G30"/>
  <c r="F30"/>
  <c r="E30"/>
  <c r="K29"/>
  <c r="J29"/>
  <c r="G29"/>
  <c r="F29"/>
  <c r="L29" s="1"/>
  <c r="F29" i="93" s="1"/>
  <c r="E29" i="111"/>
  <c r="K28"/>
  <c r="J28"/>
  <c r="G28"/>
  <c r="F28"/>
  <c r="E28"/>
  <c r="E26" s="1"/>
  <c r="E20" s="1"/>
  <c r="K27"/>
  <c r="K26" s="1"/>
  <c r="J27"/>
  <c r="G27"/>
  <c r="F27"/>
  <c r="E27"/>
  <c r="K25"/>
  <c r="J25"/>
  <c r="G25"/>
  <c r="F25"/>
  <c r="E25"/>
  <c r="L25" s="1"/>
  <c r="F25" i="93" s="1"/>
  <c r="K24" i="111"/>
  <c r="J24"/>
  <c r="G24"/>
  <c r="L24" s="1"/>
  <c r="F24" i="93" s="1"/>
  <c r="F24" i="111"/>
  <c r="E24"/>
  <c r="K23"/>
  <c r="K22" s="1"/>
  <c r="J23"/>
  <c r="J22" s="1"/>
  <c r="G23"/>
  <c r="F23"/>
  <c r="E23"/>
  <c r="K21"/>
  <c r="J21"/>
  <c r="G21"/>
  <c r="F21"/>
  <c r="E21"/>
  <c r="K19"/>
  <c r="J19"/>
  <c r="G19"/>
  <c r="F19"/>
  <c r="E19"/>
  <c r="K18"/>
  <c r="J18"/>
  <c r="G18"/>
  <c r="F18"/>
  <c r="E18"/>
  <c r="K17"/>
  <c r="J17"/>
  <c r="G17"/>
  <c r="F17"/>
  <c r="E17"/>
  <c r="K16"/>
  <c r="K14" s="1"/>
  <c r="J16"/>
  <c r="J14" s="1"/>
  <c r="G16"/>
  <c r="F16"/>
  <c r="E16"/>
  <c r="K15"/>
  <c r="J15"/>
  <c r="G15"/>
  <c r="F15"/>
  <c r="F14" s="1"/>
  <c r="E15"/>
  <c r="E14" s="1"/>
  <c r="K13"/>
  <c r="J13"/>
  <c r="G13"/>
  <c r="L13" s="1"/>
  <c r="F13" i="93" s="1"/>
  <c r="F13" i="111"/>
  <c r="E13"/>
  <c r="K12"/>
  <c r="K10" s="1"/>
  <c r="J12"/>
  <c r="J10" s="1"/>
  <c r="G12"/>
  <c r="L12" s="1"/>
  <c r="F12" i="93" s="1"/>
  <c r="F12" i="111"/>
  <c r="E12"/>
  <c r="K11"/>
  <c r="J11"/>
  <c r="G11"/>
  <c r="F11"/>
  <c r="E11"/>
  <c r="E10" s="1"/>
  <c r="K9"/>
  <c r="J9"/>
  <c r="G9"/>
  <c r="F9"/>
  <c r="E9"/>
  <c r="K6"/>
  <c r="J6"/>
  <c r="G6"/>
  <c r="F6"/>
  <c r="L6" s="1"/>
  <c r="F6" i="93" s="1"/>
  <c r="E6" i="111"/>
  <c r="K5"/>
  <c r="J5"/>
  <c r="G5"/>
  <c r="L5" s="1"/>
  <c r="F5" i="93" s="1"/>
  <c r="F5" i="111"/>
  <c r="E5"/>
  <c r="K4"/>
  <c r="K7" s="1"/>
  <c r="J4"/>
  <c r="L4" s="1"/>
  <c r="F4" i="93" s="1"/>
  <c r="G4" i="111"/>
  <c r="F4"/>
  <c r="E4"/>
  <c r="K3"/>
  <c r="J3"/>
  <c r="G3"/>
  <c r="F3"/>
  <c r="F7" s="1"/>
  <c r="E3"/>
  <c r="L3" s="1"/>
  <c r="L28"/>
  <c r="F28" i="93" s="1"/>
  <c r="I26" i="111"/>
  <c r="I20" s="1"/>
  <c r="H26"/>
  <c r="H20" s="1"/>
  <c r="H8" s="1"/>
  <c r="D26"/>
  <c r="C26"/>
  <c r="I22"/>
  <c r="H22"/>
  <c r="F22"/>
  <c r="E22"/>
  <c r="D22"/>
  <c r="C22"/>
  <c r="D20"/>
  <c r="L18"/>
  <c r="I14"/>
  <c r="H14"/>
  <c r="D14"/>
  <c r="C14"/>
  <c r="F10"/>
  <c r="I10"/>
  <c r="I8" s="1"/>
  <c r="H10"/>
  <c r="D10"/>
  <c r="C10"/>
  <c r="I7"/>
  <c r="H7"/>
  <c r="D7"/>
  <c r="D8" s="1"/>
  <c r="C7"/>
  <c r="J7"/>
  <c r="K33" i="110"/>
  <c r="J33"/>
  <c r="G33"/>
  <c r="L33" s="1"/>
  <c r="E33" i="93" s="1"/>
  <c r="F33" i="110"/>
  <c r="E33"/>
  <c r="K32"/>
  <c r="J32"/>
  <c r="G32"/>
  <c r="L32" s="1"/>
  <c r="E32" i="93" s="1"/>
  <c r="F32" i="110"/>
  <c r="E32"/>
  <c r="K31"/>
  <c r="J31"/>
  <c r="G31"/>
  <c r="F31"/>
  <c r="E31"/>
  <c r="K30"/>
  <c r="J30"/>
  <c r="G30"/>
  <c r="F30"/>
  <c r="E30"/>
  <c r="K29"/>
  <c r="J29"/>
  <c r="G29"/>
  <c r="F29"/>
  <c r="L29" s="1"/>
  <c r="E29" i="93" s="1"/>
  <c r="E29" i="110"/>
  <c r="K28"/>
  <c r="J28"/>
  <c r="G28"/>
  <c r="F28"/>
  <c r="E28"/>
  <c r="K27"/>
  <c r="K26" s="1"/>
  <c r="J27"/>
  <c r="G27"/>
  <c r="F27"/>
  <c r="E27"/>
  <c r="K25"/>
  <c r="J25"/>
  <c r="G25"/>
  <c r="F25"/>
  <c r="E25"/>
  <c r="K24"/>
  <c r="J24"/>
  <c r="G24"/>
  <c r="L24" s="1"/>
  <c r="E24" i="93" s="1"/>
  <c r="F24" i="110"/>
  <c r="E24"/>
  <c r="K23"/>
  <c r="J23"/>
  <c r="G23"/>
  <c r="L23" s="1"/>
  <c r="F23"/>
  <c r="E23"/>
  <c r="K21"/>
  <c r="J21"/>
  <c r="G21"/>
  <c r="F21"/>
  <c r="E21"/>
  <c r="K19"/>
  <c r="J19"/>
  <c r="G19"/>
  <c r="L19" s="1"/>
  <c r="E19" i="93" s="1"/>
  <c r="F19" i="110"/>
  <c r="E19"/>
  <c r="K18"/>
  <c r="J18"/>
  <c r="G18"/>
  <c r="F18"/>
  <c r="L18" s="1"/>
  <c r="E18"/>
  <c r="K17"/>
  <c r="J17"/>
  <c r="G17"/>
  <c r="L17" s="1"/>
  <c r="E17" i="93" s="1"/>
  <c r="F17" i="110"/>
  <c r="E17"/>
  <c r="K16"/>
  <c r="K14" s="1"/>
  <c r="J16"/>
  <c r="L16" s="1"/>
  <c r="E16" i="93" s="1"/>
  <c r="G16" i="110"/>
  <c r="F16"/>
  <c r="E16"/>
  <c r="K15"/>
  <c r="J15"/>
  <c r="G15"/>
  <c r="F15"/>
  <c r="E15"/>
  <c r="E14" s="1"/>
  <c r="K13"/>
  <c r="J13"/>
  <c r="G13"/>
  <c r="L13" s="1"/>
  <c r="E13" i="93" s="1"/>
  <c r="F13" i="110"/>
  <c r="E13"/>
  <c r="K12"/>
  <c r="J12"/>
  <c r="G12"/>
  <c r="F12"/>
  <c r="E12"/>
  <c r="K11"/>
  <c r="J11"/>
  <c r="G11"/>
  <c r="F11"/>
  <c r="E11"/>
  <c r="K9"/>
  <c r="J9"/>
  <c r="G9"/>
  <c r="L9" s="1"/>
  <c r="E9" i="93" s="1"/>
  <c r="F9" i="110"/>
  <c r="E9"/>
  <c r="K6"/>
  <c r="J6"/>
  <c r="G6"/>
  <c r="F6"/>
  <c r="F7" s="1"/>
  <c r="E6"/>
  <c r="K5"/>
  <c r="J5"/>
  <c r="G5"/>
  <c r="F5"/>
  <c r="E5"/>
  <c r="K4"/>
  <c r="J4"/>
  <c r="L4" s="1"/>
  <c r="E4" i="93" s="1"/>
  <c r="G4" i="110"/>
  <c r="G7" s="1"/>
  <c r="F4"/>
  <c r="E4"/>
  <c r="K3"/>
  <c r="J3"/>
  <c r="J7" s="1"/>
  <c r="G3"/>
  <c r="F3"/>
  <c r="E3"/>
  <c r="L3" s="1"/>
  <c r="E3" i="93" s="1"/>
  <c r="E26" i="110"/>
  <c r="I26"/>
  <c r="I20" s="1"/>
  <c r="I8" s="1"/>
  <c r="H26"/>
  <c r="G26"/>
  <c r="D26"/>
  <c r="D20" s="1"/>
  <c r="C26"/>
  <c r="L25"/>
  <c r="K22"/>
  <c r="E22"/>
  <c r="J22"/>
  <c r="I22"/>
  <c r="H22"/>
  <c r="F22"/>
  <c r="D22"/>
  <c r="C22"/>
  <c r="L21"/>
  <c r="E21" i="93" s="1"/>
  <c r="H20" i="110"/>
  <c r="C20"/>
  <c r="I14"/>
  <c r="H14"/>
  <c r="G14"/>
  <c r="D14"/>
  <c r="C14"/>
  <c r="J10"/>
  <c r="E10"/>
  <c r="K10"/>
  <c r="I10"/>
  <c r="H10"/>
  <c r="F10"/>
  <c r="D10"/>
  <c r="C10"/>
  <c r="C8"/>
  <c r="I7"/>
  <c r="H7"/>
  <c r="H8" s="1"/>
  <c r="D7"/>
  <c r="D8" s="1"/>
  <c r="C7"/>
  <c r="L5"/>
  <c r="E5" i="93" s="1"/>
  <c r="K7" i="110"/>
  <c r="K33" i="109"/>
  <c r="J33"/>
  <c r="G33"/>
  <c r="F33"/>
  <c r="E33"/>
  <c r="L33" s="1"/>
  <c r="D33" i="93" s="1"/>
  <c r="K32" i="109"/>
  <c r="J32"/>
  <c r="G32"/>
  <c r="L32" s="1"/>
  <c r="F32"/>
  <c r="E32"/>
  <c r="K31"/>
  <c r="J31"/>
  <c r="G31"/>
  <c r="F31"/>
  <c r="E31"/>
  <c r="K30"/>
  <c r="J30"/>
  <c r="G30"/>
  <c r="F30"/>
  <c r="E30"/>
  <c r="K29"/>
  <c r="J29"/>
  <c r="G29"/>
  <c r="G26" s="1"/>
  <c r="F29"/>
  <c r="F26" s="1"/>
  <c r="E29"/>
  <c r="K28"/>
  <c r="J28"/>
  <c r="G28"/>
  <c r="L28" s="1"/>
  <c r="D28" i="93" s="1"/>
  <c r="F28" i="109"/>
  <c r="E28"/>
  <c r="K27"/>
  <c r="J27"/>
  <c r="J26" s="1"/>
  <c r="G27"/>
  <c r="F27"/>
  <c r="E27"/>
  <c r="K25"/>
  <c r="J25"/>
  <c r="G25"/>
  <c r="F25"/>
  <c r="E25"/>
  <c r="K24"/>
  <c r="J24"/>
  <c r="G24"/>
  <c r="F24"/>
  <c r="E24"/>
  <c r="L24" s="1"/>
  <c r="D24" i="93" s="1"/>
  <c r="K23" i="109"/>
  <c r="J23"/>
  <c r="J22" s="1"/>
  <c r="G23"/>
  <c r="F23"/>
  <c r="E23"/>
  <c r="K21"/>
  <c r="J21"/>
  <c r="G21"/>
  <c r="F21"/>
  <c r="E21"/>
  <c r="K19"/>
  <c r="J19"/>
  <c r="G19"/>
  <c r="L19" s="1"/>
  <c r="D19" i="93" s="1"/>
  <c r="F19" i="109"/>
  <c r="E19"/>
  <c r="K18"/>
  <c r="J18"/>
  <c r="G18"/>
  <c r="F18"/>
  <c r="E18"/>
  <c r="K17"/>
  <c r="J17"/>
  <c r="G17"/>
  <c r="F17"/>
  <c r="E17"/>
  <c r="K16"/>
  <c r="J16"/>
  <c r="G16"/>
  <c r="F16"/>
  <c r="E16"/>
  <c r="K15"/>
  <c r="J15"/>
  <c r="J14" s="1"/>
  <c r="G15"/>
  <c r="F15"/>
  <c r="F14" s="1"/>
  <c r="E15"/>
  <c r="K13"/>
  <c r="J13"/>
  <c r="G13"/>
  <c r="F13"/>
  <c r="E13"/>
  <c r="K12"/>
  <c r="J12"/>
  <c r="J10" s="1"/>
  <c r="G12"/>
  <c r="L12" s="1"/>
  <c r="D12" i="93" s="1"/>
  <c r="F12" i="109"/>
  <c r="E12"/>
  <c r="K11"/>
  <c r="J11"/>
  <c r="G11"/>
  <c r="G10" s="1"/>
  <c r="F11"/>
  <c r="F10" s="1"/>
  <c r="E11"/>
  <c r="E10" s="1"/>
  <c r="K9"/>
  <c r="J9"/>
  <c r="G9"/>
  <c r="F9"/>
  <c r="E9"/>
  <c r="K6"/>
  <c r="J6"/>
  <c r="G6"/>
  <c r="F6"/>
  <c r="E6"/>
  <c r="K5"/>
  <c r="J5"/>
  <c r="G5"/>
  <c r="L5" s="1"/>
  <c r="D5" i="93" s="1"/>
  <c r="F5" i="109"/>
  <c r="E5"/>
  <c r="K4"/>
  <c r="K7" s="1"/>
  <c r="K8" s="1"/>
  <c r="J4"/>
  <c r="J7" s="1"/>
  <c r="G4"/>
  <c r="F4"/>
  <c r="E4"/>
  <c r="L4" s="1"/>
  <c r="D4" i="93" s="1"/>
  <c r="K3" i="109"/>
  <c r="J3"/>
  <c r="G3"/>
  <c r="G7" s="1"/>
  <c r="F3"/>
  <c r="F7" s="1"/>
  <c r="E3"/>
  <c r="K26"/>
  <c r="K20" s="1"/>
  <c r="I26"/>
  <c r="H26"/>
  <c r="H20" s="1"/>
  <c r="H8" s="1"/>
  <c r="D26"/>
  <c r="C26"/>
  <c r="L25"/>
  <c r="D25" i="93" s="1"/>
  <c r="F22" i="109"/>
  <c r="K22"/>
  <c r="I22"/>
  <c r="H22"/>
  <c r="D22"/>
  <c r="C22"/>
  <c r="I20"/>
  <c r="D20"/>
  <c r="C20"/>
  <c r="K14"/>
  <c r="I14"/>
  <c r="H14"/>
  <c r="D14"/>
  <c r="C14"/>
  <c r="L13"/>
  <c r="D13" i="93" s="1"/>
  <c r="K10" i="109"/>
  <c r="I10"/>
  <c r="H10"/>
  <c r="D10"/>
  <c r="C10"/>
  <c r="L9"/>
  <c r="D9" i="93" s="1"/>
  <c r="I7" i="109"/>
  <c r="I8" s="1"/>
  <c r="H7"/>
  <c r="D7"/>
  <c r="D8" s="1"/>
  <c r="C7"/>
  <c r="C8" s="1"/>
  <c r="C26" i="27"/>
  <c r="C20" s="1"/>
  <c r="C22"/>
  <c r="C14"/>
  <c r="C10"/>
  <c r="C7"/>
  <c r="C26" i="24"/>
  <c r="C22"/>
  <c r="C14"/>
  <c r="C10"/>
  <c r="C7"/>
  <c r="C26" i="43"/>
  <c r="C20" s="1"/>
  <c r="C22"/>
  <c r="C14"/>
  <c r="C10"/>
  <c r="C7"/>
  <c r="H4" i="45"/>
  <c r="I4" s="1"/>
  <c r="D22"/>
  <c r="C26"/>
  <c r="C22"/>
  <c r="C14"/>
  <c r="C10"/>
  <c r="C7"/>
  <c r="L31" i="110" l="1"/>
  <c r="E31" i="93" s="1"/>
  <c r="L21" i="111"/>
  <c r="F21" i="93" s="1"/>
  <c r="G26" i="111"/>
  <c r="L31"/>
  <c r="F31" i="93" s="1"/>
  <c r="G22" i="110"/>
  <c r="G20" s="1"/>
  <c r="L11"/>
  <c r="E11" i="93" s="1"/>
  <c r="L3" i="109"/>
  <c r="D3" i="93" s="1"/>
  <c r="L6" i="109"/>
  <c r="D6" i="93" s="1"/>
  <c r="L15" i="109"/>
  <c r="D15" i="93" s="1"/>
  <c r="L16" i="109"/>
  <c r="D16" i="93" s="1"/>
  <c r="L18" i="109"/>
  <c r="D18" i="93" s="1"/>
  <c r="G22" i="109"/>
  <c r="G20" s="1"/>
  <c r="L30"/>
  <c r="D30" i="93" s="1"/>
  <c r="G7" i="111"/>
  <c r="G14"/>
  <c r="L14" s="1"/>
  <c r="F14" i="93" s="1"/>
  <c r="L17" i="111"/>
  <c r="F17" i="93" s="1"/>
  <c r="L31" i="109"/>
  <c r="D31" i="93" s="1"/>
  <c r="L21" i="109"/>
  <c r="D21" i="93" s="1"/>
  <c r="G14" i="109"/>
  <c r="L17"/>
  <c r="D17" i="93" s="1"/>
  <c r="G10" i="110"/>
  <c r="G8" s="1"/>
  <c r="L27"/>
  <c r="E27" i="93" s="1"/>
  <c r="L30" i="110"/>
  <c r="E30" i="93" s="1"/>
  <c r="L9" i="111"/>
  <c r="F9" i="93" s="1"/>
  <c r="G10" i="111"/>
  <c r="L19"/>
  <c r="F19" i="93" s="1"/>
  <c r="G22" i="111"/>
  <c r="G20" s="1"/>
  <c r="G8" s="1"/>
  <c r="L27"/>
  <c r="F27" i="93" s="1"/>
  <c r="L30" i="111"/>
  <c r="F30" i="93" s="1"/>
  <c r="K20" i="111"/>
  <c r="L23"/>
  <c r="F23" i="93" s="1"/>
  <c r="F26" i="111"/>
  <c r="F20" s="1"/>
  <c r="F8" s="1"/>
  <c r="L16"/>
  <c r="F16" i="93" s="1"/>
  <c r="J26" i="111"/>
  <c r="J20" s="1"/>
  <c r="J8" s="1"/>
  <c r="L15"/>
  <c r="F15" i="93" s="1"/>
  <c r="C8" i="111"/>
  <c r="K8"/>
  <c r="L10"/>
  <c r="F10" i="93" s="1"/>
  <c r="C20" i="111"/>
  <c r="L11"/>
  <c r="F11" i="93" s="1"/>
  <c r="E7" i="111"/>
  <c r="E8" s="1"/>
  <c r="J26" i="110"/>
  <c r="J20" s="1"/>
  <c r="E7"/>
  <c r="J14"/>
  <c r="J8" s="1"/>
  <c r="L15"/>
  <c r="E15" i="93" s="1"/>
  <c r="F26" i="110"/>
  <c r="L26" s="1"/>
  <c r="E26" i="93" s="1"/>
  <c r="E20" i="110"/>
  <c r="E8" s="1"/>
  <c r="L7"/>
  <c r="E7" i="93" s="1"/>
  <c r="L22" i="110"/>
  <c r="E22" i="93" s="1"/>
  <c r="L10" i="110"/>
  <c r="E10" i="93" s="1"/>
  <c r="K20" i="110"/>
  <c r="K8" s="1"/>
  <c r="L6"/>
  <c r="E6" i="93" s="1"/>
  <c r="L12" i="110"/>
  <c r="E12" i="93" s="1"/>
  <c r="L28" i="110"/>
  <c r="E28" i="93" s="1"/>
  <c r="F14" i="110"/>
  <c r="F20" i="109"/>
  <c r="L29"/>
  <c r="D29" i="93" s="1"/>
  <c r="L27" i="109"/>
  <c r="D27" i="93" s="1"/>
  <c r="L23" i="109"/>
  <c r="D23" i="93" s="1"/>
  <c r="J20" i="109"/>
  <c r="J8" s="1"/>
  <c r="L10"/>
  <c r="D10" i="93" s="1"/>
  <c r="G8" i="109"/>
  <c r="F8"/>
  <c r="E14"/>
  <c r="L14" s="1"/>
  <c r="D14" i="93" s="1"/>
  <c r="E22" i="109"/>
  <c r="L22" s="1"/>
  <c r="D22" i="93" s="1"/>
  <c r="E7" i="109"/>
  <c r="L7"/>
  <c r="D7" i="93" s="1"/>
  <c r="L11" i="109"/>
  <c r="D11" i="93" s="1"/>
  <c r="E26" i="109"/>
  <c r="L26" s="1"/>
  <c r="D26" i="93" s="1"/>
  <c r="C8" i="27"/>
  <c r="C20" i="24"/>
  <c r="C8"/>
  <c r="C20" i="45"/>
  <c r="C8" s="1"/>
  <c r="H32" i="27"/>
  <c r="I32" s="1"/>
  <c r="H29"/>
  <c r="I29" s="1"/>
  <c r="H4"/>
  <c r="I4" s="1"/>
  <c r="H32" i="24"/>
  <c r="I32" s="1"/>
  <c r="H12"/>
  <c r="I12" s="1"/>
  <c r="H4"/>
  <c r="I4" s="1"/>
  <c r="H32" i="43"/>
  <c r="I32" s="1"/>
  <c r="H31"/>
  <c r="I31" s="1"/>
  <c r="H25"/>
  <c r="I25" s="1"/>
  <c r="H19"/>
  <c r="I19" s="1"/>
  <c r="H12"/>
  <c r="I12" s="1"/>
  <c r="H32" i="45"/>
  <c r="I32" s="1"/>
  <c r="H31"/>
  <c r="I31" s="1"/>
  <c r="H25"/>
  <c r="I25" s="1"/>
  <c r="H21"/>
  <c r="H19"/>
  <c r="I19" s="1"/>
  <c r="H18"/>
  <c r="I18" s="1"/>
  <c r="H11"/>
  <c r="H12"/>
  <c r="I12" s="1"/>
  <c r="H13"/>
  <c r="L22" i="111" l="1"/>
  <c r="F22" i="93" s="1"/>
  <c r="L26" i="111"/>
  <c r="L8"/>
  <c r="F8" i="93" s="1"/>
  <c r="L7" i="111"/>
  <c r="F7" i="93" s="1"/>
  <c r="L20" i="110"/>
  <c r="E20" i="93" s="1"/>
  <c r="F20" i="110"/>
  <c r="L14"/>
  <c r="E14" i="93" s="1"/>
  <c r="F8" i="110"/>
  <c r="L8" s="1"/>
  <c r="E8" i="93" s="1"/>
  <c r="L20" i="109"/>
  <c r="D20" i="93" s="1"/>
  <c r="E20" i="109"/>
  <c r="E8" s="1"/>
  <c r="L8" s="1"/>
  <c r="D8" i="93" s="1"/>
  <c r="D26" i="27"/>
  <c r="E26"/>
  <c r="F26"/>
  <c r="G26"/>
  <c r="C26" i="95"/>
  <c r="C14"/>
  <c r="C7"/>
  <c r="K33"/>
  <c r="J33"/>
  <c r="G33"/>
  <c r="F33"/>
  <c r="E33"/>
  <c r="K32"/>
  <c r="J32"/>
  <c r="G32"/>
  <c r="F32"/>
  <c r="E32"/>
  <c r="K31"/>
  <c r="J31"/>
  <c r="G31"/>
  <c r="F31"/>
  <c r="E31"/>
  <c r="K30"/>
  <c r="J30"/>
  <c r="G30"/>
  <c r="F30"/>
  <c r="E30"/>
  <c r="K29"/>
  <c r="J29"/>
  <c r="G29"/>
  <c r="F29"/>
  <c r="E29"/>
  <c r="K28"/>
  <c r="J28"/>
  <c r="G28"/>
  <c r="F28"/>
  <c r="E28"/>
  <c r="K27"/>
  <c r="J27"/>
  <c r="G27"/>
  <c r="F27"/>
  <c r="E27"/>
  <c r="K25"/>
  <c r="J25"/>
  <c r="G25"/>
  <c r="F25"/>
  <c r="E25"/>
  <c r="K24"/>
  <c r="J24"/>
  <c r="G24"/>
  <c r="F24"/>
  <c r="E24"/>
  <c r="K23"/>
  <c r="J23"/>
  <c r="G23"/>
  <c r="F23"/>
  <c r="E23"/>
  <c r="K21"/>
  <c r="J21"/>
  <c r="G21"/>
  <c r="F21"/>
  <c r="E21"/>
  <c r="K19"/>
  <c r="J19"/>
  <c r="G19"/>
  <c r="F19"/>
  <c r="E19"/>
  <c r="K18"/>
  <c r="J18"/>
  <c r="G18"/>
  <c r="F18"/>
  <c r="E18"/>
  <c r="K17"/>
  <c r="J17"/>
  <c r="G17"/>
  <c r="F17"/>
  <c r="E17"/>
  <c r="K16"/>
  <c r="J16"/>
  <c r="G16"/>
  <c r="F16"/>
  <c r="E16"/>
  <c r="K15"/>
  <c r="J15"/>
  <c r="G15"/>
  <c r="F15"/>
  <c r="E15"/>
  <c r="K13"/>
  <c r="J13"/>
  <c r="G13"/>
  <c r="F13"/>
  <c r="E13"/>
  <c r="K12"/>
  <c r="J12"/>
  <c r="G12"/>
  <c r="F12"/>
  <c r="E12"/>
  <c r="K11"/>
  <c r="J11"/>
  <c r="G11"/>
  <c r="F11"/>
  <c r="E11"/>
  <c r="K9"/>
  <c r="J9"/>
  <c r="G9"/>
  <c r="F9"/>
  <c r="E9"/>
  <c r="K6"/>
  <c r="J6"/>
  <c r="G6"/>
  <c r="F6"/>
  <c r="E6"/>
  <c r="K5"/>
  <c r="J5"/>
  <c r="G5"/>
  <c r="F5"/>
  <c r="E5"/>
  <c r="K4"/>
  <c r="J4"/>
  <c r="G4"/>
  <c r="F4"/>
  <c r="E4"/>
  <c r="K3"/>
  <c r="J3"/>
  <c r="G3"/>
  <c r="F3"/>
  <c r="E3"/>
  <c r="I26"/>
  <c r="H26"/>
  <c r="D26"/>
  <c r="I22"/>
  <c r="H22"/>
  <c r="H20" s="1"/>
  <c r="D22"/>
  <c r="D20" s="1"/>
  <c r="I14"/>
  <c r="H14"/>
  <c r="D14"/>
  <c r="I10"/>
  <c r="H10"/>
  <c r="D10"/>
  <c r="I7"/>
  <c r="H7"/>
  <c r="D7"/>
  <c r="C26" i="30"/>
  <c r="D26"/>
  <c r="E26"/>
  <c r="F26"/>
  <c r="G26"/>
  <c r="L20" i="111" l="1"/>
  <c r="F20" i="93" s="1"/>
  <c r="F26"/>
  <c r="I20" i="95"/>
  <c r="C10"/>
  <c r="C22"/>
  <c r="C20" s="1"/>
  <c r="G10"/>
  <c r="E14"/>
  <c r="G22"/>
  <c r="J7"/>
  <c r="J14"/>
  <c r="L13"/>
  <c r="C13" i="93" s="1"/>
  <c r="K14" i="95"/>
  <c r="L31"/>
  <c r="C31" i="93" s="1"/>
  <c r="L28" i="95"/>
  <c r="C28" i="93" s="1"/>
  <c r="K10" i="95"/>
  <c r="F7"/>
  <c r="G26"/>
  <c r="I8"/>
  <c r="L23"/>
  <c r="C23" i="93" s="1"/>
  <c r="L19" i="95"/>
  <c r="C19" i="93" s="1"/>
  <c r="L9" i="95"/>
  <c r="C9" i="93" s="1"/>
  <c r="K26" i="95"/>
  <c r="L12"/>
  <c r="C12" i="93" s="1"/>
  <c r="J10" i="95"/>
  <c r="J26"/>
  <c r="L4"/>
  <c r="C4" i="93" s="1"/>
  <c r="L25" i="95"/>
  <c r="G14"/>
  <c r="G7"/>
  <c r="L6"/>
  <c r="C6" i="93" s="1"/>
  <c r="L18" i="95"/>
  <c r="C18" i="93" s="1"/>
  <c r="L5" i="95"/>
  <c r="C5" i="93" s="1"/>
  <c r="F14" i="95"/>
  <c r="L24"/>
  <c r="C24" i="93" s="1"/>
  <c r="F10" i="95"/>
  <c r="F22"/>
  <c r="F26"/>
  <c r="L33"/>
  <c r="C33" i="93" s="1"/>
  <c r="L17" i="95"/>
  <c r="C17" i="93" s="1"/>
  <c r="L3" i="95"/>
  <c r="C3" i="93" s="1"/>
  <c r="E7" i="95"/>
  <c r="L11"/>
  <c r="C11" i="93" s="1"/>
  <c r="L21" i="95"/>
  <c r="C21" i="93" s="1"/>
  <c r="L30" i="95"/>
  <c r="C30" i="93" s="1"/>
  <c r="L32" i="95"/>
  <c r="C32" i="93" s="1"/>
  <c r="L29" i="95"/>
  <c r="C29" i="93" s="1"/>
  <c r="E26" i="95"/>
  <c r="J22"/>
  <c r="L27"/>
  <c r="C27" i="93" s="1"/>
  <c r="L16" i="95"/>
  <c r="C16" i="93" s="1"/>
  <c r="H8" i="95"/>
  <c r="E10"/>
  <c r="L15"/>
  <c r="C15" i="93" s="1"/>
  <c r="K22" i="95"/>
  <c r="D8"/>
  <c r="K7"/>
  <c r="E22"/>
  <c r="G22" i="45"/>
  <c r="H22" s="1"/>
  <c r="I22" s="1"/>
  <c r="G20" i="95" l="1"/>
  <c r="G8" s="1"/>
  <c r="C8"/>
  <c r="L14"/>
  <c r="C14" i="93" s="1"/>
  <c r="E20" i="95"/>
  <c r="E8" s="1"/>
  <c r="F20"/>
  <c r="F8" s="1"/>
  <c r="C25" i="93"/>
  <c r="L26" i="95"/>
  <c r="C26" i="93" s="1"/>
  <c r="K20" i="95"/>
  <c r="K8" s="1"/>
  <c r="J20"/>
  <c r="J8" s="1"/>
  <c r="L10"/>
  <c r="C10" i="93" s="1"/>
  <c r="L22" i="95"/>
  <c r="L7"/>
  <c r="C7" i="93" s="1"/>
  <c r="D26" i="45"/>
  <c r="E26"/>
  <c r="F26"/>
  <c r="G26"/>
  <c r="E22"/>
  <c r="F22"/>
  <c r="D14"/>
  <c r="E14"/>
  <c r="F14"/>
  <c r="G14"/>
  <c r="D10"/>
  <c r="E10"/>
  <c r="F10"/>
  <c r="G10"/>
  <c r="H10" s="1"/>
  <c r="I10" s="1"/>
  <c r="D7"/>
  <c r="E7"/>
  <c r="F7"/>
  <c r="G7"/>
  <c r="D26" i="43"/>
  <c r="E26"/>
  <c r="F26"/>
  <c r="G26"/>
  <c r="D22"/>
  <c r="E22"/>
  <c r="F22"/>
  <c r="G22"/>
  <c r="H22" s="1"/>
  <c r="I22" s="1"/>
  <c r="D14"/>
  <c r="E14"/>
  <c r="F14"/>
  <c r="G14"/>
  <c r="D10"/>
  <c r="E10"/>
  <c r="F10"/>
  <c r="G10"/>
  <c r="H10" s="1"/>
  <c r="I10" s="1"/>
  <c r="D7"/>
  <c r="E7"/>
  <c r="F7"/>
  <c r="G7"/>
  <c r="H7" s="1"/>
  <c r="I7" s="1"/>
  <c r="E20" i="45" l="1"/>
  <c r="E8" s="1"/>
  <c r="G20"/>
  <c r="H20" s="1"/>
  <c r="I20" s="1"/>
  <c r="H26"/>
  <c r="I26" s="1"/>
  <c r="G20" i="43"/>
  <c r="H20" s="1"/>
  <c r="I20" s="1"/>
  <c r="F20"/>
  <c r="F8" s="1"/>
  <c r="E20"/>
  <c r="E8" s="1"/>
  <c r="D20"/>
  <c r="D8" s="1"/>
  <c r="F20" i="45"/>
  <c r="F8" s="1"/>
  <c r="L20" i="95"/>
  <c r="C20" i="93" s="1"/>
  <c r="D20" i="45"/>
  <c r="D8" s="1"/>
  <c r="C22" i="93"/>
  <c r="L8" i="95"/>
  <c r="C8" i="93" s="1"/>
  <c r="G8" i="45" l="1"/>
  <c r="G8" i="43"/>
  <c r="D26" i="24"/>
  <c r="E26"/>
  <c r="F26"/>
  <c r="G26"/>
  <c r="D7" l="1"/>
  <c r="E7"/>
  <c r="F7"/>
  <c r="G7"/>
  <c r="H7" s="1"/>
  <c r="I7" s="1"/>
  <c r="G22" l="1"/>
  <c r="G14"/>
  <c r="G10"/>
  <c r="F22"/>
  <c r="F20" s="1"/>
  <c r="E22"/>
  <c r="E20" s="1"/>
  <c r="F14"/>
  <c r="E14"/>
  <c r="F10"/>
  <c r="E10"/>
  <c r="D22"/>
  <c r="D20" s="1"/>
  <c r="D14"/>
  <c r="D10"/>
  <c r="H10" l="1"/>
  <c r="I10" s="1"/>
  <c r="G20"/>
  <c r="H20" s="1"/>
  <c r="I20" s="1"/>
  <c r="H22"/>
  <c r="I22" s="1"/>
  <c r="G22" i="30"/>
  <c r="G14"/>
  <c r="G10"/>
  <c r="G7"/>
  <c r="H7" s="1"/>
  <c r="I7" s="1"/>
  <c r="F22"/>
  <c r="F20" s="1"/>
  <c r="E22"/>
  <c r="E20" s="1"/>
  <c r="F14"/>
  <c r="E14"/>
  <c r="F10"/>
  <c r="E10"/>
  <c r="F7"/>
  <c r="E7"/>
  <c r="D22"/>
  <c r="D20" s="1"/>
  <c r="C22"/>
  <c r="C20" s="1"/>
  <c r="D14"/>
  <c r="C14"/>
  <c r="D10"/>
  <c r="C10"/>
  <c r="D7"/>
  <c r="C7"/>
  <c r="D22" i="27"/>
  <c r="D20" s="1"/>
  <c r="E22"/>
  <c r="E20" s="1"/>
  <c r="F22"/>
  <c r="F20" s="1"/>
  <c r="G22"/>
  <c r="H22" s="1"/>
  <c r="I22" s="1"/>
  <c r="D10"/>
  <c r="E10"/>
  <c r="F10"/>
  <c r="G10"/>
  <c r="D7"/>
  <c r="E7"/>
  <c r="F7"/>
  <c r="G7"/>
  <c r="H7" s="1"/>
  <c r="I7" s="1"/>
  <c r="G20" i="30" l="1"/>
  <c r="H20" s="1"/>
  <c r="I20" s="1"/>
  <c r="H22"/>
  <c r="I22" s="1"/>
  <c r="G20" i="27"/>
  <c r="H20" s="1"/>
  <c r="I20" s="1"/>
  <c r="F8" i="30"/>
  <c r="G8"/>
  <c r="C8"/>
  <c r="D8"/>
  <c r="D8" i="24"/>
  <c r="E8" i="30"/>
  <c r="E8" i="24" l="1"/>
  <c r="F8" l="1"/>
  <c r="G8" l="1"/>
  <c r="D14" i="27" l="1"/>
  <c r="D8" s="1"/>
  <c r="E14"/>
  <c r="E8" s="1"/>
  <c r="F14"/>
  <c r="F8" s="1"/>
  <c r="G14"/>
  <c r="G8" s="1"/>
</calcChain>
</file>

<file path=xl/sharedStrings.xml><?xml version="1.0" encoding="utf-8"?>
<sst xmlns="http://schemas.openxmlformats.org/spreadsheetml/2006/main" count="782" uniqueCount="95">
  <si>
    <t>Статистическое расхождение</t>
  </si>
  <si>
    <t>Население</t>
  </si>
  <si>
    <t>Изменение запасов</t>
  </si>
  <si>
    <t>Строительство</t>
  </si>
  <si>
    <t>Индекс строки</t>
  </si>
  <si>
    <t>Уголь</t>
  </si>
  <si>
    <t>Сырая
нефть</t>
  </si>
  <si>
    <t>Нефте-продукты</t>
  </si>
  <si>
    <t>Прочее твердое топливо</t>
  </si>
  <si>
    <t>Атомная энергия</t>
  </si>
  <si>
    <t>Электри-ческая энергия</t>
  </si>
  <si>
    <t>Тепловая энергия</t>
  </si>
  <si>
    <t>Всего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</si>
  <si>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</si>
  <si>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</si>
  <si>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</si>
  <si>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</si>
  <si>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</si>
  <si>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</si>
  <si>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</si>
  <si>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</si>
  <si>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</si>
  <si>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</si>
  <si>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Производство энергетических ресурсов</t>
  </si>
  <si>
    <t>Ввоз</t>
  </si>
  <si>
    <t>Вывоз</t>
  </si>
  <si>
    <t>Потребление первичной энергии</t>
  </si>
  <si>
    <t>Производство электрической энергии</t>
  </si>
  <si>
    <t>Теплоэлектростанции</t>
  </si>
  <si>
    <t>8.1</t>
  </si>
  <si>
    <t>Котельные</t>
  </si>
  <si>
    <t>8.2</t>
  </si>
  <si>
    <t>Электрокотельные и теплоустановки</t>
  </si>
  <si>
    <t>8.3</t>
  </si>
  <si>
    <t>9.1</t>
  </si>
  <si>
    <t>Переработка газа</t>
  </si>
  <si>
    <t>9.2</t>
  </si>
  <si>
    <t>Обогащение угля</t>
  </si>
  <si>
    <t>9.3</t>
  </si>
  <si>
    <t>Собственные нужды</t>
  </si>
  <si>
    <t>Потери при передаче</t>
  </si>
  <si>
    <t>11</t>
  </si>
  <si>
    <t>Конечное потребление энергетических ресурсов</t>
  </si>
  <si>
    <t>12</t>
  </si>
  <si>
    <t>14</t>
  </si>
  <si>
    <t>Транспорт и связь</t>
  </si>
  <si>
    <t>16</t>
  </si>
  <si>
    <t>18</t>
  </si>
  <si>
    <t>Сельское хозяйство, рыболовство и рыбоводство</t>
  </si>
  <si>
    <t>Промышленность</t>
  </si>
  <si>
    <t>Трубопроводный</t>
  </si>
  <si>
    <t>Железнодорожный</t>
  </si>
  <si>
    <t>Автомобильный</t>
  </si>
  <si>
    <t>Прочий</t>
  </si>
  <si>
    <t>Сфера услуг</t>
  </si>
  <si>
    <t>Производство тепловой энергии</t>
  </si>
  <si>
    <t>13</t>
  </si>
  <si>
    <t>15</t>
  </si>
  <si>
    <t>16.1</t>
  </si>
  <si>
    <t>16.2</t>
  </si>
  <si>
    <t>16.3</t>
  </si>
  <si>
    <t>16.4</t>
  </si>
  <si>
    <t>17</t>
  </si>
  <si>
    <t>19</t>
  </si>
  <si>
    <t>14.1</t>
  </si>
  <si>
    <t>Преобразование энергетических ресурсов</t>
  </si>
  <si>
    <t>Переработка нефти</t>
  </si>
  <si>
    <t>Использование ТЭР в качестве сырья и на нетопливные нужды</t>
  </si>
  <si>
    <t>14.2</t>
  </si>
  <si>
    <t>Гидроэнергия и НВИЭ</t>
  </si>
  <si>
    <t>Природный 
газ</t>
  </si>
  <si>
    <t>Прогноз 
2025</t>
  </si>
  <si>
    <t>Прогноз 
2026</t>
  </si>
  <si>
    <t>Всего за
2025 год</t>
  </si>
  <si>
    <t>Всего за
2026 год</t>
  </si>
  <si>
    <t>Всего за
2030 год</t>
  </si>
  <si>
    <t>Оценка 
2030</t>
  </si>
  <si>
    <t>Прогнозный однопродуктовый баланс тепловой энергии МО "Город Отрадное" до 2030 г. (т у.т.)</t>
  </si>
  <si>
    <t>Прогнозный однопродуктовый баланс природного газа МО "Город Отрадное" до 2030 г. (т у.т.)</t>
  </si>
  <si>
    <t>0</t>
  </si>
  <si>
    <t>Продукция обрабатывающих производств</t>
  </si>
  <si>
    <t>Продукция прочих производств</t>
  </si>
  <si>
    <t>Прогнозный однопродуктовый баланс нефтепродуктов 
МО "Город Отрадное" до 2030 г. (т у.т.)</t>
  </si>
  <si>
    <t>Прогнозный однопродуктовый баланс 
прочего твердого топлива 
МО "Город Отрадное" до 2030 г. (т у.т.)</t>
  </si>
  <si>
    <t>Прогнозный однопродуктовый баланс 
электроэнергии 
МО "Город Отрадное" до 2030 г. (т у.т.)</t>
  </si>
  <si>
    <t>Прогнозный топливно-энергетический баланс 
МО "Город Отрадное" на 2025 г. (т у.т.)</t>
  </si>
  <si>
    <t>Прогнозный топливно-энергетический баланс 
МО "Город Отрадное" на 2026 г. (т у.т.)</t>
  </si>
  <si>
    <t>Прогнозный топливно-энергетический баланс 
МО "Город Отрадное" на 2030 г. (т у.т.)</t>
  </si>
  <si>
    <t>Всего за
2027 год</t>
  </si>
  <si>
    <t>Сводный прогнозный 
топливно-энергетический баланс 
МО "Город Отрадное" на 2025-2030 годы (т у.т.)</t>
  </si>
  <si>
    <t>Прогнозный топливно-энергетический баланс 
МО "Город Отрадное" на 2027 г. (т у.т.)</t>
  </si>
  <si>
    <t>Факт 
2024</t>
  </si>
  <si>
    <t>Прогноз 
2027</t>
  </si>
  <si>
    <t>Абсолютное изменение 
2030-2024</t>
  </si>
  <si>
    <t>Изменение в процентах к 2024 году</t>
  </si>
</sst>
</file>

<file path=xl/styles.xml><?xml version="1.0" encoding="utf-8"?>
<styleSheet xmlns="http://schemas.openxmlformats.org/spreadsheetml/2006/main">
  <numFmts count="7">
    <numFmt numFmtId="164" formatCode="0.0%"/>
    <numFmt numFmtId="165" formatCode="#,##0;\-#,##0;&quot;-&quot;"/>
    <numFmt numFmtId="166" formatCode="#,##0.0;\-#,##0.0;&quot;-&quot;"/>
    <numFmt numFmtId="167" formatCode="0.0"/>
    <numFmt numFmtId="168" formatCode="#,##0.0_ ;\-#,##0.0\ "/>
    <numFmt numFmtId="169" formatCode="0.000%"/>
    <numFmt numFmtId="170" formatCode="#,##0.000000;\-#,##0.000000;&quot;-&quot;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7.5"/>
      <color indexed="12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theme="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/>
    <xf numFmtId="9" fontId="4" fillId="0" borderId="0" applyFont="0" applyFill="0" applyBorder="0" applyAlignment="0" applyProtection="0"/>
    <xf numFmtId="0" fontId="2" fillId="0" borderId="0"/>
    <xf numFmtId="0" fontId="1" fillId="0" borderId="0"/>
  </cellStyleXfs>
  <cellXfs count="64">
    <xf numFmtId="0" fontId="0" fillId="0" borderId="0" xfId="0"/>
    <xf numFmtId="0" fontId="7" fillId="4" borderId="0" xfId="2" applyFont="1" applyFill="1" applyAlignment="1">
      <alignment horizontal="center" vertical="center" wrapText="1"/>
    </xf>
    <xf numFmtId="49" fontId="7" fillId="4" borderId="0" xfId="2" applyNumberFormat="1" applyFont="1" applyFill="1" applyAlignment="1">
      <alignment horizontal="center" vertical="center" wrapText="1"/>
    </xf>
    <xf numFmtId="0" fontId="7" fillId="5" borderId="0" xfId="2" applyFont="1" applyFill="1" applyAlignment="1">
      <alignment horizontal="center" vertical="center" wrapText="1"/>
    </xf>
    <xf numFmtId="0" fontId="8" fillId="0" borderId="0" xfId="2" applyFont="1" applyAlignment="1">
      <alignment vertical="center" wrapText="1"/>
    </xf>
    <xf numFmtId="49" fontId="9" fillId="0" borderId="0" xfId="2" applyNumberFormat="1" applyFont="1" applyAlignment="1">
      <alignment horizontal="right" vertical="center" wrapText="1"/>
    </xf>
    <xf numFmtId="49" fontId="9" fillId="0" borderId="0" xfId="2" applyNumberFormat="1" applyFont="1" applyAlignment="1">
      <alignment horizontal="center" vertical="center" wrapText="1"/>
    </xf>
    <xf numFmtId="49" fontId="8" fillId="0" borderId="0" xfId="2" applyNumberFormat="1" applyFont="1" applyAlignment="1">
      <alignment horizontal="center" vertical="center" wrapText="1"/>
    </xf>
    <xf numFmtId="0" fontId="8" fillId="0" borderId="0" xfId="2" applyFont="1" applyAlignment="1">
      <alignment horizontal="left" wrapText="1"/>
    </xf>
    <xf numFmtId="49" fontId="8" fillId="0" borderId="0" xfId="2" applyNumberFormat="1" applyFont="1" applyAlignment="1">
      <alignment horizontal="center" wrapText="1"/>
    </xf>
    <xf numFmtId="166" fontId="8" fillId="0" borderId="0" xfId="2" applyNumberFormat="1" applyFont="1" applyAlignment="1">
      <alignment horizontal="right" vertical="center" wrapText="1" indent="1"/>
    </xf>
    <xf numFmtId="0" fontId="8" fillId="0" borderId="0" xfId="2" applyFont="1" applyAlignment="1">
      <alignment wrapText="1"/>
    </xf>
    <xf numFmtId="0" fontId="9" fillId="2" borderId="0" xfId="1" applyNumberFormat="1" applyFont="1" applyFill="1" applyBorder="1" applyAlignment="1" applyProtection="1">
      <alignment horizontal="left" wrapText="1"/>
    </xf>
    <xf numFmtId="49" fontId="9" fillId="2" borderId="0" xfId="2" applyNumberFormat="1" applyFont="1" applyFill="1" applyAlignment="1">
      <alignment horizontal="center" wrapText="1"/>
    </xf>
    <xf numFmtId="166" fontId="9" fillId="2" borderId="0" xfId="1" applyNumberFormat="1" applyFont="1" applyFill="1" applyBorder="1" applyAlignment="1" applyProtection="1">
      <alignment horizontal="right" wrapText="1" indent="1"/>
    </xf>
    <xf numFmtId="0" fontId="9" fillId="0" borderId="0" xfId="2" applyFont="1" applyAlignment="1">
      <alignment wrapText="1"/>
    </xf>
    <xf numFmtId="166" fontId="8" fillId="0" borderId="0" xfId="2" applyNumberFormat="1" applyFont="1" applyAlignment="1">
      <alignment horizontal="right" wrapText="1" indent="1"/>
    </xf>
    <xf numFmtId="0" fontId="8" fillId="6" borderId="0" xfId="2" applyFont="1" applyFill="1" applyAlignment="1">
      <alignment horizontal="left" wrapText="1"/>
    </xf>
    <xf numFmtId="49" fontId="8" fillId="6" borderId="0" xfId="2" applyNumberFormat="1" applyFont="1" applyFill="1" applyAlignment="1">
      <alignment horizontal="center" wrapText="1"/>
    </xf>
    <xf numFmtId="166" fontId="8" fillId="6" borderId="0" xfId="2" applyNumberFormat="1" applyFont="1" applyFill="1" applyAlignment="1">
      <alignment horizontal="right" wrapText="1" indent="1"/>
    </xf>
    <xf numFmtId="0" fontId="8" fillId="3" borderId="0" xfId="2" applyFont="1" applyFill="1" applyAlignment="1">
      <alignment horizontal="left" wrapText="1"/>
    </xf>
    <xf numFmtId="49" fontId="8" fillId="3" borderId="0" xfId="2" applyNumberFormat="1" applyFont="1" applyFill="1" applyAlignment="1">
      <alignment horizontal="center" wrapText="1"/>
    </xf>
    <xf numFmtId="166" fontId="8" fillId="3" borderId="0" xfId="2" applyNumberFormat="1" applyFont="1" applyFill="1" applyAlignment="1">
      <alignment horizontal="right" wrapText="1" indent="1"/>
    </xf>
    <xf numFmtId="0" fontId="8" fillId="0" borderId="0" xfId="2" applyFont="1" applyAlignment="1">
      <alignment horizontal="left" wrapText="1" indent="2"/>
    </xf>
    <xf numFmtId="0" fontId="9" fillId="7" borderId="0" xfId="2" applyFont="1" applyFill="1" applyAlignment="1">
      <alignment horizontal="left" wrapText="1"/>
    </xf>
    <xf numFmtId="49" fontId="9" fillId="7" borderId="0" xfId="2" applyNumberFormat="1" applyFont="1" applyFill="1" applyAlignment="1">
      <alignment horizontal="center" wrapText="1"/>
    </xf>
    <xf numFmtId="166" fontId="9" fillId="7" borderId="0" xfId="2" applyNumberFormat="1" applyFont="1" applyFill="1" applyAlignment="1">
      <alignment horizontal="right" wrapText="1" indent="1"/>
    </xf>
    <xf numFmtId="0" fontId="8" fillId="0" borderId="0" xfId="1" applyNumberFormat="1" applyFont="1" applyFill="1" applyBorder="1" applyAlignment="1" applyProtection="1">
      <alignment horizontal="left" wrapText="1"/>
    </xf>
    <xf numFmtId="166" fontId="8" fillId="0" borderId="0" xfId="1" applyNumberFormat="1" applyFont="1" applyFill="1" applyBorder="1" applyAlignment="1" applyProtection="1">
      <alignment horizontal="right" wrapText="1" indent="1"/>
    </xf>
    <xf numFmtId="0" fontId="9" fillId="2" borderId="0" xfId="2" applyFont="1" applyFill="1" applyAlignment="1">
      <alignment horizontal="left" vertical="center" wrapText="1"/>
    </xf>
    <xf numFmtId="49" fontId="9" fillId="2" borderId="0" xfId="2" applyNumberFormat="1" applyFont="1" applyFill="1" applyAlignment="1">
      <alignment horizontal="center" vertical="top" wrapText="1"/>
    </xf>
    <xf numFmtId="166" fontId="8" fillId="2" borderId="0" xfId="1" applyNumberFormat="1" applyFont="1" applyFill="1" applyBorder="1" applyAlignment="1" applyProtection="1">
      <alignment horizontal="right" vertical="top" wrapText="1" indent="1"/>
    </xf>
    <xf numFmtId="0" fontId="9" fillId="0" borderId="0" xfId="2" applyFont="1" applyAlignment="1">
      <alignment vertical="center" wrapText="1"/>
    </xf>
    <xf numFmtId="165" fontId="8" fillId="0" borderId="0" xfId="2" applyNumberFormat="1" applyFont="1" applyAlignment="1">
      <alignment horizontal="center" vertical="center" wrapText="1"/>
    </xf>
    <xf numFmtId="165" fontId="8" fillId="0" borderId="0" xfId="2" applyNumberFormat="1" applyFont="1" applyAlignment="1">
      <alignment wrapText="1"/>
    </xf>
    <xf numFmtId="166" fontId="9" fillId="2" borderId="0" xfId="2" applyNumberFormat="1" applyFont="1" applyFill="1" applyAlignment="1">
      <alignment horizontal="right" vertical="center" wrapText="1" indent="1"/>
    </xf>
    <xf numFmtId="166" fontId="8" fillId="6" borderId="0" xfId="2" applyNumberFormat="1" applyFont="1" applyFill="1" applyAlignment="1">
      <alignment horizontal="right" vertical="center" wrapText="1" indent="1"/>
    </xf>
    <xf numFmtId="166" fontId="8" fillId="3" borderId="0" xfId="2" applyNumberFormat="1" applyFont="1" applyFill="1" applyAlignment="1">
      <alignment horizontal="right" vertical="center" wrapText="1" indent="1"/>
    </xf>
    <xf numFmtId="166" fontId="9" fillId="7" borderId="0" xfId="2" applyNumberFormat="1" applyFont="1" applyFill="1" applyAlignment="1">
      <alignment horizontal="right" vertical="center" wrapText="1" indent="1"/>
    </xf>
    <xf numFmtId="0" fontId="9" fillId="2" borderId="0" xfId="2" applyFont="1" applyFill="1" applyAlignment="1">
      <alignment horizontal="left" vertical="top" wrapText="1"/>
    </xf>
    <xf numFmtId="0" fontId="9" fillId="0" borderId="0" xfId="2" applyFont="1" applyAlignment="1">
      <alignment vertical="top" wrapText="1"/>
    </xf>
    <xf numFmtId="166" fontId="9" fillId="0" borderId="0" xfId="2" applyNumberFormat="1" applyFont="1" applyAlignment="1">
      <alignment horizontal="right" vertical="center" wrapText="1" indent="1"/>
    </xf>
    <xf numFmtId="166" fontId="9" fillId="6" borderId="0" xfId="2" applyNumberFormat="1" applyFont="1" applyFill="1" applyAlignment="1">
      <alignment horizontal="right" vertical="center" wrapText="1" indent="1"/>
    </xf>
    <xf numFmtId="166" fontId="9" fillId="3" borderId="0" xfId="2" applyNumberFormat="1" applyFont="1" applyFill="1" applyAlignment="1">
      <alignment horizontal="right" vertical="center" wrapText="1" indent="1"/>
    </xf>
    <xf numFmtId="164" fontId="8" fillId="0" borderId="0" xfId="3" applyNumberFormat="1" applyFont="1" applyFill="1" applyBorder="1" applyAlignment="1">
      <alignment wrapText="1"/>
    </xf>
    <xf numFmtId="167" fontId="8" fillId="0" borderId="0" xfId="2" applyNumberFormat="1" applyFont="1" applyAlignment="1">
      <alignment horizontal="left" wrapText="1"/>
    </xf>
    <xf numFmtId="167" fontId="8" fillId="0" borderId="0" xfId="2" applyNumberFormat="1" applyFont="1" applyAlignment="1">
      <alignment horizontal="center" wrapText="1"/>
    </xf>
    <xf numFmtId="167" fontId="8" fillId="0" borderId="0" xfId="2" applyNumberFormat="1" applyFont="1" applyAlignment="1">
      <alignment wrapText="1"/>
    </xf>
    <xf numFmtId="166" fontId="9" fillId="2" borderId="0" xfId="1" applyNumberFormat="1" applyFont="1" applyFill="1" applyBorder="1" applyAlignment="1" applyProtection="1">
      <alignment horizontal="right" vertical="top" wrapText="1" indent="1"/>
    </xf>
    <xf numFmtId="166" fontId="8" fillId="0" borderId="0" xfId="2" applyNumberFormat="1" applyFont="1" applyAlignment="1">
      <alignment horizontal="right" vertical="top" wrapText="1" indent="1"/>
    </xf>
    <xf numFmtId="0" fontId="8" fillId="0" borderId="0" xfId="2" applyFont="1" applyAlignment="1">
      <alignment horizontal="center" vertical="center" wrapText="1"/>
    </xf>
    <xf numFmtId="164" fontId="8" fillId="0" borderId="0" xfId="3" applyNumberFormat="1" applyFont="1" applyAlignment="1">
      <alignment wrapText="1"/>
    </xf>
    <xf numFmtId="169" fontId="8" fillId="0" borderId="0" xfId="3" applyNumberFormat="1" applyFont="1" applyAlignment="1">
      <alignment wrapText="1"/>
    </xf>
    <xf numFmtId="164" fontId="8" fillId="0" borderId="0" xfId="3" applyNumberFormat="1" applyFont="1" applyAlignment="1">
      <alignment horizontal="center" vertical="center" wrapText="1"/>
    </xf>
    <xf numFmtId="164" fontId="9" fillId="0" borderId="0" xfId="3" applyNumberFormat="1" applyFont="1" applyAlignment="1">
      <alignment vertical="center" wrapText="1"/>
    </xf>
    <xf numFmtId="164" fontId="8" fillId="0" borderId="0" xfId="2" applyNumberFormat="1" applyFont="1" applyAlignment="1">
      <alignment wrapText="1"/>
    </xf>
    <xf numFmtId="164" fontId="9" fillId="0" borderId="0" xfId="2" applyNumberFormat="1" applyFont="1" applyAlignment="1">
      <alignment wrapText="1"/>
    </xf>
    <xf numFmtId="168" fontId="9" fillId="0" borderId="0" xfId="2" applyNumberFormat="1" applyFont="1" applyAlignment="1">
      <alignment wrapText="1"/>
    </xf>
    <xf numFmtId="164" fontId="8" fillId="0" borderId="0" xfId="3" applyNumberFormat="1" applyFont="1" applyAlignment="1">
      <alignment vertical="top" wrapText="1"/>
    </xf>
    <xf numFmtId="164" fontId="9" fillId="0" borderId="0" xfId="2" applyNumberFormat="1" applyFont="1" applyAlignment="1">
      <alignment vertical="center" wrapText="1"/>
    </xf>
    <xf numFmtId="10" fontId="8" fillId="0" borderId="0" xfId="3" applyNumberFormat="1" applyFont="1" applyAlignment="1">
      <alignment wrapText="1"/>
    </xf>
    <xf numFmtId="166" fontId="8" fillId="0" borderId="0" xfId="2" applyNumberFormat="1" applyFont="1" applyAlignment="1">
      <alignment wrapText="1"/>
    </xf>
    <xf numFmtId="167" fontId="8" fillId="0" borderId="0" xfId="3" applyNumberFormat="1" applyFont="1" applyAlignment="1">
      <alignment horizontal="right" wrapText="1" indent="1"/>
    </xf>
    <xf numFmtId="170" fontId="8" fillId="0" borderId="0" xfId="2" applyNumberFormat="1" applyFont="1" applyAlignment="1">
      <alignment wrapText="1"/>
    </xf>
  </cellXfs>
  <cellStyles count="6">
    <cellStyle name="Гиперссылка 2" xfId="1"/>
    <cellStyle name="Обычный" xfId="0" builtinId="0"/>
    <cellStyle name="Обычный 2" xfId="2"/>
    <cellStyle name="Обычный 2 2" xfId="4"/>
    <cellStyle name="Обычный 2 3" xfId="5"/>
    <cellStyle name="Процентный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2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F35" sqref="A1:F35"/>
    </sheetView>
  </sheetViews>
  <sheetFormatPr defaultRowHeight="12.75"/>
  <cols>
    <col min="1" max="1" width="50.7109375" style="8" customWidth="1"/>
    <col min="2" max="2" width="8.7109375" style="9" customWidth="1"/>
    <col min="3" max="6" width="15.7109375" style="11" customWidth="1"/>
    <col min="7" max="16384" width="9.140625" style="11"/>
  </cols>
  <sheetData>
    <row r="1" spans="1:6" s="4" customFormat="1" ht="50.1" customHeight="1">
      <c r="A1" s="1" t="s">
        <v>89</v>
      </c>
      <c r="B1" s="2" t="s">
        <v>4</v>
      </c>
      <c r="C1" s="1" t="s">
        <v>73</v>
      </c>
      <c r="D1" s="1" t="s">
        <v>74</v>
      </c>
      <c r="E1" s="1" t="s">
        <v>88</v>
      </c>
      <c r="F1" s="1" t="s">
        <v>75</v>
      </c>
    </row>
    <row r="2" spans="1:6" s="7" customFormat="1">
      <c r="A2" s="5"/>
      <c r="B2" s="6"/>
      <c r="C2" s="7" t="s">
        <v>13</v>
      </c>
      <c r="D2" s="7" t="s">
        <v>14</v>
      </c>
      <c r="E2" s="7" t="s">
        <v>15</v>
      </c>
      <c r="F2" s="7" t="s">
        <v>16</v>
      </c>
    </row>
    <row r="3" spans="1:6">
      <c r="A3" s="8" t="s">
        <v>23</v>
      </c>
      <c r="B3" s="9" t="s">
        <v>13</v>
      </c>
      <c r="C3" s="10">
        <f>'ТЭБ 2025'!L3</f>
        <v>0</v>
      </c>
      <c r="D3" s="10">
        <f>'ТЭБ 2026'!L3</f>
        <v>0</v>
      </c>
      <c r="E3" s="10">
        <f>'ТЭБ 2027'!L3</f>
        <v>0</v>
      </c>
      <c r="F3" s="10">
        <f>'ТЭБ 2030'!L3</f>
        <v>0</v>
      </c>
    </row>
    <row r="4" spans="1:6">
      <c r="A4" s="8" t="s">
        <v>24</v>
      </c>
      <c r="B4" s="9" t="s">
        <v>14</v>
      </c>
      <c r="C4" s="10">
        <f>'ТЭБ 2025'!L4</f>
        <v>61907.199999999997</v>
      </c>
      <c r="D4" s="10">
        <f>'ТЭБ 2026'!L4</f>
        <v>61964.800000000003</v>
      </c>
      <c r="E4" s="10">
        <f>'ТЭБ 2027'!L4</f>
        <v>62047.8</v>
      </c>
      <c r="F4" s="10">
        <f>'ТЭБ 2030'!L4</f>
        <v>62272</v>
      </c>
    </row>
    <row r="5" spans="1:6">
      <c r="A5" s="8" t="s">
        <v>25</v>
      </c>
      <c r="B5" s="9" t="s">
        <v>15</v>
      </c>
      <c r="C5" s="10">
        <f>'ТЭБ 2025'!L5</f>
        <v>0</v>
      </c>
      <c r="D5" s="10">
        <f>'ТЭБ 2026'!L5</f>
        <v>0</v>
      </c>
      <c r="E5" s="10">
        <f>'ТЭБ 2027'!L5</f>
        <v>0</v>
      </c>
      <c r="F5" s="10">
        <f>'ТЭБ 2030'!L5</f>
        <v>0</v>
      </c>
    </row>
    <row r="6" spans="1:6">
      <c r="A6" s="8" t="s">
        <v>2</v>
      </c>
      <c r="B6" s="9" t="s">
        <v>16</v>
      </c>
      <c r="C6" s="10">
        <f>'ТЭБ 2025'!L6</f>
        <v>15</v>
      </c>
      <c r="D6" s="10">
        <f>'ТЭБ 2026'!L6</f>
        <v>10</v>
      </c>
      <c r="E6" s="10">
        <f>'ТЭБ 2027'!L6</f>
        <v>-2</v>
      </c>
      <c r="F6" s="10">
        <f>'ТЭБ 2030'!L6</f>
        <v>0</v>
      </c>
    </row>
    <row r="7" spans="1:6" s="15" customFormat="1">
      <c r="A7" s="12" t="s">
        <v>26</v>
      </c>
      <c r="B7" s="13" t="s">
        <v>17</v>
      </c>
      <c r="C7" s="35">
        <f>'ТЭБ 2025'!L7</f>
        <v>61922.2</v>
      </c>
      <c r="D7" s="35">
        <f>'ТЭБ 2026'!L7</f>
        <v>61974.8</v>
      </c>
      <c r="E7" s="35">
        <f>'ТЭБ 2027'!L7</f>
        <v>62045.8</v>
      </c>
      <c r="F7" s="35">
        <f>'ТЭБ 2030'!L7</f>
        <v>62272</v>
      </c>
    </row>
    <row r="8" spans="1:6">
      <c r="A8" s="8" t="s">
        <v>0</v>
      </c>
      <c r="B8" s="9" t="s">
        <v>18</v>
      </c>
      <c r="C8" s="10">
        <f>'ТЭБ 2025'!L8</f>
        <v>0</v>
      </c>
      <c r="D8" s="10">
        <f>'ТЭБ 2026'!L8</f>
        <v>0</v>
      </c>
      <c r="E8" s="10">
        <f>'ТЭБ 2027'!L8</f>
        <v>0</v>
      </c>
      <c r="F8" s="10">
        <f>'ТЭБ 2030'!L8</f>
        <v>0</v>
      </c>
    </row>
    <row r="9" spans="1:6">
      <c r="A9" s="17" t="s">
        <v>27</v>
      </c>
      <c r="B9" s="18" t="s">
        <v>19</v>
      </c>
      <c r="C9" s="36">
        <f>'ТЭБ 2025'!L9</f>
        <v>0</v>
      </c>
      <c r="D9" s="36">
        <f>'ТЭБ 2026'!L9</f>
        <v>0</v>
      </c>
      <c r="E9" s="36">
        <f>'ТЭБ 2027'!L9</f>
        <v>0</v>
      </c>
      <c r="F9" s="36">
        <f>'ТЭБ 2030'!L9</f>
        <v>0</v>
      </c>
    </row>
    <row r="10" spans="1:6">
      <c r="A10" s="20" t="s">
        <v>55</v>
      </c>
      <c r="B10" s="21" t="s">
        <v>20</v>
      </c>
      <c r="C10" s="37">
        <f>'ТЭБ 2025'!L10</f>
        <v>-1498.5908051907863</v>
      </c>
      <c r="D10" s="37">
        <f>'ТЭБ 2026'!L10</f>
        <v>-1455.4814788060139</v>
      </c>
      <c r="E10" s="37">
        <f>'ТЭБ 2027'!L10</f>
        <v>-1458.483431800003</v>
      </c>
      <c r="F10" s="37">
        <f>'ТЭБ 2030'!L10</f>
        <v>-1466.3949304713533</v>
      </c>
    </row>
    <row r="11" spans="1:6">
      <c r="A11" s="23" t="s">
        <v>28</v>
      </c>
      <c r="B11" s="9" t="s">
        <v>29</v>
      </c>
      <c r="C11" s="10">
        <f>'ТЭБ 2025'!L11</f>
        <v>0</v>
      </c>
      <c r="D11" s="10">
        <f>'ТЭБ 2026'!L11</f>
        <v>0</v>
      </c>
      <c r="E11" s="10">
        <f>'ТЭБ 2027'!L11</f>
        <v>0</v>
      </c>
      <c r="F11" s="10">
        <f>'ТЭБ 2030'!L11</f>
        <v>0</v>
      </c>
    </row>
    <row r="12" spans="1:6">
      <c r="A12" s="23" t="s">
        <v>30</v>
      </c>
      <c r="B12" s="9" t="s">
        <v>31</v>
      </c>
      <c r="C12" s="10">
        <f>'ТЭБ 2025'!L12</f>
        <v>-1498.5908051907863</v>
      </c>
      <c r="D12" s="10">
        <f>'ТЭБ 2026'!L12</f>
        <v>-1455.4814788060139</v>
      </c>
      <c r="E12" s="10">
        <f>'ТЭБ 2027'!L12</f>
        <v>-1458.483431800003</v>
      </c>
      <c r="F12" s="10">
        <f>'ТЭБ 2030'!L12</f>
        <v>-1466.3949304713533</v>
      </c>
    </row>
    <row r="13" spans="1:6">
      <c r="A13" s="23" t="s">
        <v>32</v>
      </c>
      <c r="B13" s="9" t="s">
        <v>33</v>
      </c>
      <c r="C13" s="10">
        <f>'ТЭБ 2025'!L13</f>
        <v>0</v>
      </c>
      <c r="D13" s="10">
        <f>'ТЭБ 2026'!L13</f>
        <v>0</v>
      </c>
      <c r="E13" s="10">
        <f>'ТЭБ 2027'!L13</f>
        <v>0</v>
      </c>
      <c r="F13" s="10">
        <f>'ТЭБ 2030'!L13</f>
        <v>0</v>
      </c>
    </row>
    <row r="14" spans="1:6">
      <c r="A14" s="20" t="s">
        <v>65</v>
      </c>
      <c r="B14" s="21" t="s">
        <v>21</v>
      </c>
      <c r="C14" s="37">
        <f>'ТЭБ 2025'!L14</f>
        <v>0</v>
      </c>
      <c r="D14" s="37">
        <f>'ТЭБ 2026'!L14</f>
        <v>0</v>
      </c>
      <c r="E14" s="37">
        <f>'ТЭБ 2027'!L14</f>
        <v>0</v>
      </c>
      <c r="F14" s="37">
        <f>'ТЭБ 2030'!L14</f>
        <v>0</v>
      </c>
    </row>
    <row r="15" spans="1:6">
      <c r="A15" s="23" t="s">
        <v>66</v>
      </c>
      <c r="B15" s="9" t="s">
        <v>34</v>
      </c>
      <c r="C15" s="10">
        <f>'ТЭБ 2025'!L15</f>
        <v>0</v>
      </c>
      <c r="D15" s="10">
        <f>'ТЭБ 2026'!L15</f>
        <v>0</v>
      </c>
      <c r="E15" s="10">
        <f>'ТЭБ 2027'!L15</f>
        <v>0</v>
      </c>
      <c r="F15" s="10">
        <f>'ТЭБ 2030'!L15</f>
        <v>0</v>
      </c>
    </row>
    <row r="16" spans="1:6">
      <c r="A16" s="23" t="s">
        <v>35</v>
      </c>
      <c r="B16" s="9" t="s">
        <v>36</v>
      </c>
      <c r="C16" s="10">
        <f>'ТЭБ 2025'!L16</f>
        <v>0</v>
      </c>
      <c r="D16" s="10">
        <f>'ТЭБ 2026'!L16</f>
        <v>0</v>
      </c>
      <c r="E16" s="10">
        <f>'ТЭБ 2027'!L16</f>
        <v>0</v>
      </c>
      <c r="F16" s="10">
        <f>'ТЭБ 2030'!L16</f>
        <v>0</v>
      </c>
    </row>
    <row r="17" spans="1:6">
      <c r="A17" s="23" t="s">
        <v>37</v>
      </c>
      <c r="B17" s="9" t="s">
        <v>38</v>
      </c>
      <c r="C17" s="10">
        <f>'ТЭБ 2025'!L17</f>
        <v>0</v>
      </c>
      <c r="D17" s="10">
        <f>'ТЭБ 2026'!L17</f>
        <v>0</v>
      </c>
      <c r="E17" s="10">
        <f>'ТЭБ 2027'!L17</f>
        <v>0</v>
      </c>
      <c r="F17" s="10">
        <f>'ТЭБ 2030'!L17</f>
        <v>0</v>
      </c>
    </row>
    <row r="18" spans="1:6" s="15" customFormat="1">
      <c r="A18" s="12" t="s">
        <v>39</v>
      </c>
      <c r="B18" s="13" t="s">
        <v>22</v>
      </c>
      <c r="C18" s="35">
        <f>'ТЭБ 2025'!L18</f>
        <v>-690.5</v>
      </c>
      <c r="D18" s="35">
        <f>'ТЭБ 2026'!L18</f>
        <v>-690.5</v>
      </c>
      <c r="E18" s="35">
        <f>'ТЭБ 2027'!L18</f>
        <v>-698</v>
      </c>
      <c r="F18" s="35">
        <f>'ТЭБ 2030'!L18</f>
        <v>-698</v>
      </c>
    </row>
    <row r="19" spans="1:6" s="15" customFormat="1">
      <c r="A19" s="24" t="s">
        <v>40</v>
      </c>
      <c r="B19" s="25" t="s">
        <v>41</v>
      </c>
      <c r="C19" s="38">
        <f>'ТЭБ 2025'!L19</f>
        <v>-2729.3</v>
      </c>
      <c r="D19" s="38">
        <f>'ТЭБ 2026'!L19</f>
        <v>-2732.4</v>
      </c>
      <c r="E19" s="38">
        <f>'ТЭБ 2027'!L19</f>
        <v>-2747.8</v>
      </c>
      <c r="F19" s="38">
        <f>'ТЭБ 2030'!L19</f>
        <v>-2754.2</v>
      </c>
    </row>
    <row r="20" spans="1:6" s="15" customFormat="1">
      <c r="A20" s="12" t="s">
        <v>42</v>
      </c>
      <c r="B20" s="13" t="s">
        <v>43</v>
      </c>
      <c r="C20" s="14">
        <f>'ТЭБ 2025'!L20</f>
        <v>57003.8</v>
      </c>
      <c r="D20" s="14">
        <f>'ТЭБ 2026'!L20</f>
        <v>57096.4</v>
      </c>
      <c r="E20" s="14">
        <f>'ТЭБ 2027'!L20</f>
        <v>57141.499999999993</v>
      </c>
      <c r="F20" s="14">
        <f>'ТЭБ 2030'!L20</f>
        <v>57353.4</v>
      </c>
    </row>
    <row r="21" spans="1:6" s="15" customFormat="1">
      <c r="A21" s="27" t="s">
        <v>48</v>
      </c>
      <c r="B21" s="9" t="s">
        <v>56</v>
      </c>
      <c r="C21" s="10">
        <f>'ТЭБ 2025'!L21</f>
        <v>0</v>
      </c>
      <c r="D21" s="10">
        <f>'ТЭБ 2026'!L21</f>
        <v>0</v>
      </c>
      <c r="E21" s="10">
        <f>'ТЭБ 2027'!L21</f>
        <v>0</v>
      </c>
      <c r="F21" s="10">
        <f>'ТЭБ 2030'!L21</f>
        <v>0</v>
      </c>
    </row>
    <row r="22" spans="1:6" s="15" customFormat="1">
      <c r="A22" s="27" t="s">
        <v>49</v>
      </c>
      <c r="B22" s="9" t="s">
        <v>44</v>
      </c>
      <c r="C22" s="10">
        <f>'ТЭБ 2025'!L22</f>
        <v>21685</v>
      </c>
      <c r="D22" s="10">
        <f>'ТЭБ 2026'!L22</f>
        <v>21692.400000000001</v>
      </c>
      <c r="E22" s="10">
        <f>'ТЭБ 2027'!L22</f>
        <v>21713.199999999997</v>
      </c>
      <c r="F22" s="10">
        <f>'ТЭБ 2030'!L22</f>
        <v>21753.5</v>
      </c>
    </row>
    <row r="23" spans="1:6" s="15" customFormat="1">
      <c r="A23" s="23" t="s">
        <v>80</v>
      </c>
      <c r="B23" s="9" t="s">
        <v>64</v>
      </c>
      <c r="C23" s="10">
        <f>'ТЭБ 2025'!L23</f>
        <v>15545.599999999999</v>
      </c>
      <c r="D23" s="10">
        <f>'ТЭБ 2026'!L23</f>
        <v>15548</v>
      </c>
      <c r="E23" s="10">
        <f>'ТЭБ 2027'!L23</f>
        <v>15556.2</v>
      </c>
      <c r="F23" s="10">
        <f>'ТЭБ 2030'!L23</f>
        <v>15582.900000000001</v>
      </c>
    </row>
    <row r="24" spans="1:6" s="15" customFormat="1">
      <c r="A24" s="23" t="s">
        <v>81</v>
      </c>
      <c r="B24" s="9" t="s">
        <v>68</v>
      </c>
      <c r="C24" s="10">
        <f>'ТЭБ 2025'!L24</f>
        <v>6139.4</v>
      </c>
      <c r="D24" s="10">
        <f>'ТЭБ 2026'!L24</f>
        <v>6144.4</v>
      </c>
      <c r="E24" s="10">
        <f>'ТЭБ 2027'!L24</f>
        <v>6157</v>
      </c>
      <c r="F24" s="10">
        <f>'ТЭБ 2030'!L24</f>
        <v>6170.5999999999995</v>
      </c>
    </row>
    <row r="25" spans="1:6" s="15" customFormat="1">
      <c r="A25" s="27" t="s">
        <v>3</v>
      </c>
      <c r="B25" s="9" t="s">
        <v>57</v>
      </c>
      <c r="C25" s="10">
        <f>'ТЭБ 2025'!L25</f>
        <v>1107.8</v>
      </c>
      <c r="D25" s="10">
        <f>'ТЭБ 2026'!L25</f>
        <v>1108.0999999999999</v>
      </c>
      <c r="E25" s="10">
        <f>'ТЭБ 2027'!L25</f>
        <v>1109.1000000000001</v>
      </c>
      <c r="F25" s="10">
        <f>'ТЭБ 2030'!L25</f>
        <v>1110.5999999999999</v>
      </c>
    </row>
    <row r="26" spans="1:6" s="15" customFormat="1">
      <c r="A26" s="27" t="s">
        <v>45</v>
      </c>
      <c r="B26" s="9" t="s">
        <v>46</v>
      </c>
      <c r="C26" s="10">
        <f>'ТЭБ 2025'!L26</f>
        <v>2930.7</v>
      </c>
      <c r="D26" s="10">
        <f>'ТЭБ 2026'!L26</f>
        <v>2940.9</v>
      </c>
      <c r="E26" s="10">
        <f>'ТЭБ 2027'!L26</f>
        <v>2951.6000000000004</v>
      </c>
      <c r="F26" s="10">
        <f>'ТЭБ 2030'!L26</f>
        <v>2988</v>
      </c>
    </row>
    <row r="27" spans="1:6" s="15" customFormat="1">
      <c r="A27" s="23" t="s">
        <v>51</v>
      </c>
      <c r="B27" s="9" t="s">
        <v>58</v>
      </c>
      <c r="C27" s="10">
        <f>'ТЭБ 2025'!L27</f>
        <v>0</v>
      </c>
      <c r="D27" s="10">
        <f>'ТЭБ 2026'!L27</f>
        <v>0</v>
      </c>
      <c r="E27" s="10">
        <f>'ТЭБ 2027'!L27</f>
        <v>0</v>
      </c>
      <c r="F27" s="10">
        <f>'ТЭБ 2030'!L27</f>
        <v>0</v>
      </c>
    </row>
    <row r="28" spans="1:6" s="15" customFormat="1">
      <c r="A28" s="23" t="s">
        <v>50</v>
      </c>
      <c r="B28" s="9" t="s">
        <v>59</v>
      </c>
      <c r="C28" s="10">
        <f>'ТЭБ 2025'!L28</f>
        <v>0</v>
      </c>
      <c r="D28" s="10">
        <f>'ТЭБ 2026'!L28</f>
        <v>0</v>
      </c>
      <c r="E28" s="10">
        <f>'ТЭБ 2027'!L28</f>
        <v>0</v>
      </c>
      <c r="F28" s="10">
        <f>'ТЭБ 2030'!L28</f>
        <v>0</v>
      </c>
    </row>
    <row r="29" spans="1:6" s="15" customFormat="1">
      <c r="A29" s="23" t="s">
        <v>52</v>
      </c>
      <c r="B29" s="9" t="s">
        <v>60</v>
      </c>
      <c r="C29" s="10">
        <f>'ТЭБ 2025'!L29</f>
        <v>2878.9</v>
      </c>
      <c r="D29" s="10">
        <f>'ТЭБ 2026'!L29</f>
        <v>2889.2</v>
      </c>
      <c r="E29" s="10">
        <f>'ТЭБ 2027'!L29</f>
        <v>2899.7000000000003</v>
      </c>
      <c r="F29" s="10">
        <f>'ТЭБ 2030'!L29</f>
        <v>2935.5</v>
      </c>
    </row>
    <row r="30" spans="1:6" s="15" customFormat="1">
      <c r="A30" s="23" t="s">
        <v>53</v>
      </c>
      <c r="B30" s="9" t="s">
        <v>61</v>
      </c>
      <c r="C30" s="10">
        <f>'ТЭБ 2025'!L30</f>
        <v>51.8</v>
      </c>
      <c r="D30" s="10">
        <f>'ТЭБ 2026'!L30</f>
        <v>51.7</v>
      </c>
      <c r="E30" s="10">
        <f>'ТЭБ 2027'!L30</f>
        <v>51.9</v>
      </c>
      <c r="F30" s="10">
        <f>'ТЭБ 2030'!L30</f>
        <v>52.5</v>
      </c>
    </row>
    <row r="31" spans="1:6" s="15" customFormat="1">
      <c r="A31" s="27" t="s">
        <v>54</v>
      </c>
      <c r="B31" s="9" t="s">
        <v>62</v>
      </c>
      <c r="C31" s="10">
        <f>'ТЭБ 2025'!L31</f>
        <v>1978</v>
      </c>
      <c r="D31" s="10">
        <f>'ТЭБ 2026'!L31</f>
        <v>1979.1000000000001</v>
      </c>
      <c r="E31" s="10">
        <f>'ТЭБ 2027'!L31</f>
        <v>1976.9</v>
      </c>
      <c r="F31" s="10">
        <f>'ТЭБ 2030'!L31</f>
        <v>1977.9</v>
      </c>
    </row>
    <row r="32" spans="1:6" s="15" customFormat="1">
      <c r="A32" s="27" t="s">
        <v>1</v>
      </c>
      <c r="B32" s="9" t="s">
        <v>47</v>
      </c>
      <c r="C32" s="10">
        <f>'ТЭБ 2025'!L32</f>
        <v>29296.800000000003</v>
      </c>
      <c r="D32" s="10">
        <f>'ТЭБ 2026'!L32</f>
        <v>29370.5</v>
      </c>
      <c r="E32" s="10">
        <f>'ТЭБ 2027'!L32</f>
        <v>29385.699999999997</v>
      </c>
      <c r="F32" s="10">
        <f>'ТЭБ 2030'!L32</f>
        <v>29518.5</v>
      </c>
    </row>
    <row r="33" spans="1:6" s="40" customFormat="1" ht="25.5">
      <c r="A33" s="39" t="s">
        <v>67</v>
      </c>
      <c r="B33" s="30" t="s">
        <v>63</v>
      </c>
      <c r="C33" s="35">
        <f>'ТЭБ 2025'!L33</f>
        <v>5.5</v>
      </c>
      <c r="D33" s="35">
        <f>'ТЭБ 2026'!L33</f>
        <v>5.4</v>
      </c>
      <c r="E33" s="35">
        <f>'ТЭБ 2027'!L33</f>
        <v>5</v>
      </c>
      <c r="F33" s="35">
        <f>'ТЭБ 2030'!L33</f>
        <v>4.9000000000000004</v>
      </c>
    </row>
    <row r="37" spans="1:6">
      <c r="A37" s="11"/>
    </row>
    <row r="38" spans="1:6">
      <c r="A38" s="11"/>
    </row>
    <row r="39" spans="1:6">
      <c r="A39" s="11"/>
    </row>
    <row r="40" spans="1:6">
      <c r="A40" s="11"/>
    </row>
    <row r="41" spans="1:6" s="9" customFormat="1">
      <c r="A41" s="11"/>
      <c r="C41" s="11"/>
      <c r="D41" s="11"/>
      <c r="E41" s="11"/>
      <c r="F41" s="11"/>
    </row>
    <row r="42" spans="1:6" s="9" customFormat="1">
      <c r="A42" s="11"/>
      <c r="C42" s="11"/>
      <c r="D42" s="11"/>
      <c r="E42" s="11"/>
      <c r="F42" s="11"/>
    </row>
    <row r="43" spans="1:6" s="9" customFormat="1">
      <c r="A43" s="11"/>
      <c r="C43" s="11"/>
      <c r="D43" s="11"/>
      <c r="E43" s="11"/>
      <c r="F43" s="11"/>
    </row>
    <row r="44" spans="1:6" s="9" customFormat="1">
      <c r="A44" s="11"/>
      <c r="C44" s="11"/>
      <c r="D44" s="11"/>
      <c r="E44" s="11"/>
      <c r="F44" s="11"/>
    </row>
    <row r="45" spans="1:6" s="9" customFormat="1">
      <c r="A45" s="11"/>
      <c r="C45" s="11"/>
      <c r="D45" s="11"/>
      <c r="E45" s="11"/>
      <c r="F45" s="11"/>
    </row>
    <row r="46" spans="1:6" s="9" customFormat="1">
      <c r="A46" s="11"/>
      <c r="C46" s="11"/>
      <c r="D46" s="11"/>
      <c r="E46" s="11"/>
      <c r="F46" s="11"/>
    </row>
    <row r="47" spans="1:6" s="9" customFormat="1">
      <c r="A47" s="11"/>
      <c r="C47" s="11"/>
      <c r="D47" s="11"/>
      <c r="E47" s="11"/>
      <c r="F47" s="11"/>
    </row>
    <row r="48" spans="1:6" s="9" customFormat="1">
      <c r="A48" s="11"/>
      <c r="C48" s="11"/>
      <c r="D48" s="11"/>
      <c r="E48" s="11"/>
      <c r="F48" s="11"/>
    </row>
    <row r="49" spans="1:6" s="9" customFormat="1">
      <c r="A49" s="11"/>
      <c r="C49" s="11"/>
      <c r="D49" s="11"/>
      <c r="E49" s="11"/>
      <c r="F49" s="11"/>
    </row>
    <row r="50" spans="1:6" s="9" customFormat="1">
      <c r="A50" s="11"/>
      <c r="C50" s="11"/>
      <c r="D50" s="11"/>
      <c r="E50" s="11"/>
      <c r="F50" s="11"/>
    </row>
    <row r="51" spans="1:6" s="9" customFormat="1">
      <c r="A51" s="11"/>
      <c r="C51" s="11"/>
      <c r="D51" s="11"/>
      <c r="E51" s="11"/>
      <c r="F51" s="11"/>
    </row>
    <row r="52" spans="1:6" s="9" customFormat="1">
      <c r="A52" s="11"/>
      <c r="C52" s="11"/>
      <c r="D52" s="11"/>
      <c r="E52" s="11"/>
      <c r="F52" s="11"/>
    </row>
  </sheetData>
  <phoneticPr fontId="6" type="noConversion"/>
  <pageMargins left="0.98425196850393704" right="0.23622047244094491" top="0.74803149606299213" bottom="0.74803149606299213" header="0.31496062992125984" footer="0.31496062992125984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2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L35" sqref="A1:L35"/>
    </sheetView>
  </sheetViews>
  <sheetFormatPr defaultRowHeight="12.75"/>
  <cols>
    <col min="1" max="1" width="50.7109375" style="8" customWidth="1"/>
    <col min="2" max="2" width="8.7109375" style="9" customWidth="1"/>
    <col min="3" max="12" width="14.7109375" style="11" customWidth="1"/>
    <col min="13" max="16384" width="9.140625" style="11"/>
  </cols>
  <sheetData>
    <row r="1" spans="1:12" s="4" customFormat="1" ht="50.1" customHeight="1">
      <c r="A1" s="1" t="s">
        <v>85</v>
      </c>
      <c r="B1" s="2" t="s">
        <v>4</v>
      </c>
      <c r="C1" s="3" t="s">
        <v>5</v>
      </c>
      <c r="D1" s="3" t="s">
        <v>6</v>
      </c>
      <c r="E1" s="3" t="s">
        <v>7</v>
      </c>
      <c r="F1" s="3" t="s">
        <v>70</v>
      </c>
      <c r="G1" s="3" t="s">
        <v>8</v>
      </c>
      <c r="H1" s="3" t="s">
        <v>69</v>
      </c>
      <c r="I1" s="3" t="s">
        <v>9</v>
      </c>
      <c r="J1" s="3" t="s">
        <v>10</v>
      </c>
      <c r="K1" s="3" t="s">
        <v>11</v>
      </c>
      <c r="L1" s="1" t="s">
        <v>12</v>
      </c>
    </row>
    <row r="2" spans="1:12" s="7" customFormat="1">
      <c r="A2" s="5"/>
      <c r="B2" s="6"/>
      <c r="C2" s="7" t="s">
        <v>13</v>
      </c>
      <c r="D2" s="7" t="s">
        <v>14</v>
      </c>
      <c r="E2" s="7" t="s">
        <v>15</v>
      </c>
      <c r="F2" s="7" t="s">
        <v>16</v>
      </c>
      <c r="G2" s="7" t="s">
        <v>17</v>
      </c>
      <c r="H2" s="7" t="s">
        <v>18</v>
      </c>
      <c r="I2" s="7" t="s">
        <v>19</v>
      </c>
      <c r="J2" s="7" t="s">
        <v>20</v>
      </c>
      <c r="K2" s="7" t="s">
        <v>21</v>
      </c>
      <c r="L2" s="6" t="s">
        <v>22</v>
      </c>
    </row>
    <row r="3" spans="1:12">
      <c r="A3" s="8" t="s">
        <v>23</v>
      </c>
      <c r="B3" s="9" t="s">
        <v>13</v>
      </c>
      <c r="C3" s="10">
        <v>0</v>
      </c>
      <c r="D3" s="10">
        <v>0</v>
      </c>
      <c r="E3" s="10">
        <f>Нефтепродукты!D3</f>
        <v>0</v>
      </c>
      <c r="F3" s="10">
        <f>Газ!D3</f>
        <v>0</v>
      </c>
      <c r="G3" s="10">
        <f>ПТТ!D3</f>
        <v>0</v>
      </c>
      <c r="H3" s="10">
        <v>0</v>
      </c>
      <c r="I3" s="10">
        <v>0</v>
      </c>
      <c r="J3" s="10">
        <f>Электроэнергия!D3</f>
        <v>0</v>
      </c>
      <c r="K3" s="10">
        <f>Тепло!D3</f>
        <v>0</v>
      </c>
      <c r="L3" s="41">
        <f t="shared" ref="L3:L33" si="0">SUM(C3:K3)</f>
        <v>0</v>
      </c>
    </row>
    <row r="4" spans="1:12">
      <c r="A4" s="8" t="s">
        <v>24</v>
      </c>
      <c r="B4" s="9" t="s">
        <v>14</v>
      </c>
      <c r="C4" s="10">
        <v>0</v>
      </c>
      <c r="D4" s="10">
        <v>0</v>
      </c>
      <c r="E4" s="10">
        <f>Нефтепродукты!D4</f>
        <v>5936.8</v>
      </c>
      <c r="F4" s="10">
        <f>Газ!D4</f>
        <v>39350.699999999997</v>
      </c>
      <c r="G4" s="10">
        <f>ПТТ!D4</f>
        <v>146.4</v>
      </c>
      <c r="H4" s="10">
        <v>0</v>
      </c>
      <c r="I4" s="10">
        <v>0</v>
      </c>
      <c r="J4" s="10">
        <f>Электроэнергия!D4</f>
        <v>16414.8</v>
      </c>
      <c r="K4" s="10">
        <f>Тепло!D4</f>
        <v>58.5</v>
      </c>
      <c r="L4" s="41">
        <f t="shared" si="0"/>
        <v>61907.199999999997</v>
      </c>
    </row>
    <row r="5" spans="1:12">
      <c r="A5" s="8" t="s">
        <v>25</v>
      </c>
      <c r="B5" s="9" t="s">
        <v>15</v>
      </c>
      <c r="C5" s="10">
        <v>0</v>
      </c>
      <c r="D5" s="10">
        <v>0</v>
      </c>
      <c r="E5" s="10">
        <f>Нефтепродукты!D5</f>
        <v>0</v>
      </c>
      <c r="F5" s="10">
        <f>Газ!D5</f>
        <v>0</v>
      </c>
      <c r="G5" s="10">
        <f>ПТТ!D5</f>
        <v>0</v>
      </c>
      <c r="H5" s="10">
        <v>0</v>
      </c>
      <c r="I5" s="10">
        <v>0</v>
      </c>
      <c r="J5" s="10">
        <f>Электроэнергия!D5</f>
        <v>0</v>
      </c>
      <c r="K5" s="10">
        <f>Тепло!D5</f>
        <v>0</v>
      </c>
      <c r="L5" s="41">
        <f t="shared" si="0"/>
        <v>0</v>
      </c>
    </row>
    <row r="6" spans="1:12">
      <c r="A6" s="8" t="s">
        <v>2</v>
      </c>
      <c r="B6" s="9" t="s">
        <v>16</v>
      </c>
      <c r="C6" s="10">
        <v>0</v>
      </c>
      <c r="D6" s="10">
        <v>0</v>
      </c>
      <c r="E6" s="10">
        <f>Нефтепродукты!D6</f>
        <v>12</v>
      </c>
      <c r="F6" s="10">
        <f>Газ!D6</f>
        <v>0</v>
      </c>
      <c r="G6" s="10">
        <f>ПТТ!D6</f>
        <v>3</v>
      </c>
      <c r="H6" s="10">
        <v>0</v>
      </c>
      <c r="I6" s="10">
        <v>0</v>
      </c>
      <c r="J6" s="10">
        <f>Электроэнергия!D6</f>
        <v>0</v>
      </c>
      <c r="K6" s="10">
        <f>Тепло!D6</f>
        <v>0</v>
      </c>
      <c r="L6" s="41">
        <f t="shared" si="0"/>
        <v>15</v>
      </c>
    </row>
    <row r="7" spans="1:12" s="15" customFormat="1">
      <c r="A7" s="12" t="s">
        <v>26</v>
      </c>
      <c r="B7" s="13" t="s">
        <v>17</v>
      </c>
      <c r="C7" s="14">
        <f t="shared" ref="C7:K7" si="1">SUM(C3:C6)</f>
        <v>0</v>
      </c>
      <c r="D7" s="14">
        <f t="shared" si="1"/>
        <v>0</v>
      </c>
      <c r="E7" s="14">
        <f t="shared" si="1"/>
        <v>5948.8</v>
      </c>
      <c r="F7" s="14">
        <f t="shared" si="1"/>
        <v>39350.699999999997</v>
      </c>
      <c r="G7" s="14">
        <f t="shared" si="1"/>
        <v>149.4</v>
      </c>
      <c r="H7" s="14">
        <f t="shared" si="1"/>
        <v>0</v>
      </c>
      <c r="I7" s="14">
        <f t="shared" si="1"/>
        <v>0</v>
      </c>
      <c r="J7" s="14">
        <f t="shared" si="1"/>
        <v>16414.8</v>
      </c>
      <c r="K7" s="14">
        <f t="shared" si="1"/>
        <v>58.5</v>
      </c>
      <c r="L7" s="35">
        <f t="shared" si="0"/>
        <v>61922.2</v>
      </c>
    </row>
    <row r="8" spans="1:12">
      <c r="A8" s="8" t="s">
        <v>0</v>
      </c>
      <c r="B8" s="9" t="s">
        <v>18</v>
      </c>
      <c r="C8" s="16">
        <f>ROUND(C7+C9+C10+C14+C18+C19-C20,1)</f>
        <v>0</v>
      </c>
      <c r="D8" s="16">
        <f t="shared" ref="D8:K8" si="2">ROUND(D7+D9+D10+D14+D18+D19-D20,1)</f>
        <v>0</v>
      </c>
      <c r="E8" s="16">
        <f t="shared" si="2"/>
        <v>0</v>
      </c>
      <c r="F8" s="16">
        <f t="shared" si="2"/>
        <v>0</v>
      </c>
      <c r="G8" s="16">
        <f t="shared" si="2"/>
        <v>0</v>
      </c>
      <c r="H8" s="16">
        <f t="shared" si="2"/>
        <v>0</v>
      </c>
      <c r="I8" s="16">
        <f t="shared" si="2"/>
        <v>0</v>
      </c>
      <c r="J8" s="16">
        <f t="shared" si="2"/>
        <v>0</v>
      </c>
      <c r="K8" s="16">
        <f t="shared" si="2"/>
        <v>0</v>
      </c>
      <c r="L8" s="10">
        <f t="shared" si="0"/>
        <v>0</v>
      </c>
    </row>
    <row r="9" spans="1:12">
      <c r="A9" s="17" t="s">
        <v>27</v>
      </c>
      <c r="B9" s="18" t="s">
        <v>19</v>
      </c>
      <c r="C9" s="19">
        <v>0</v>
      </c>
      <c r="D9" s="19">
        <v>0</v>
      </c>
      <c r="E9" s="19">
        <f>Нефтепродукты!D9</f>
        <v>0</v>
      </c>
      <c r="F9" s="19">
        <f>Газ!D9</f>
        <v>0</v>
      </c>
      <c r="G9" s="19">
        <f>ПТТ!D9</f>
        <v>0</v>
      </c>
      <c r="H9" s="19">
        <v>0</v>
      </c>
      <c r="I9" s="19">
        <v>0</v>
      </c>
      <c r="J9" s="19">
        <f>Электроэнергия!D9</f>
        <v>0</v>
      </c>
      <c r="K9" s="19">
        <f>Тепло!D9</f>
        <v>0</v>
      </c>
      <c r="L9" s="42">
        <f t="shared" si="0"/>
        <v>0</v>
      </c>
    </row>
    <row r="10" spans="1:12">
      <c r="A10" s="20" t="s">
        <v>55</v>
      </c>
      <c r="B10" s="21" t="s">
        <v>20</v>
      </c>
      <c r="C10" s="22">
        <f t="shared" ref="C10:K10" si="3">SUM(C11:C13)</f>
        <v>0</v>
      </c>
      <c r="D10" s="22">
        <f t="shared" si="3"/>
        <v>0</v>
      </c>
      <c r="E10" s="22">
        <f t="shared" si="3"/>
        <v>-48</v>
      </c>
      <c r="F10" s="22">
        <f t="shared" si="3"/>
        <v>-16923.2</v>
      </c>
      <c r="G10" s="22">
        <f t="shared" si="3"/>
        <v>0</v>
      </c>
      <c r="H10" s="22">
        <f t="shared" si="3"/>
        <v>0</v>
      </c>
      <c r="I10" s="22">
        <f t="shared" si="3"/>
        <v>0</v>
      </c>
      <c r="J10" s="22">
        <f t="shared" si="3"/>
        <v>-147.39080519078456</v>
      </c>
      <c r="K10" s="22">
        <f t="shared" si="3"/>
        <v>15620</v>
      </c>
      <c r="L10" s="43">
        <f t="shared" si="0"/>
        <v>-1498.5908051907863</v>
      </c>
    </row>
    <row r="11" spans="1:12">
      <c r="A11" s="23" t="s">
        <v>28</v>
      </c>
      <c r="B11" s="9" t="s">
        <v>29</v>
      </c>
      <c r="C11" s="10">
        <v>0</v>
      </c>
      <c r="D11" s="10">
        <v>0</v>
      </c>
      <c r="E11" s="10">
        <f>Нефтепродукты!D11</f>
        <v>0</v>
      </c>
      <c r="F11" s="10">
        <f>Газ!D11</f>
        <v>0</v>
      </c>
      <c r="G11" s="10">
        <f>ПТТ!D11</f>
        <v>0</v>
      </c>
      <c r="H11" s="10">
        <v>0</v>
      </c>
      <c r="I11" s="10">
        <v>0</v>
      </c>
      <c r="J11" s="10">
        <f>Электроэнергия!D11</f>
        <v>0</v>
      </c>
      <c r="K11" s="10">
        <f>Тепло!D11</f>
        <v>0</v>
      </c>
      <c r="L11" s="41">
        <f t="shared" si="0"/>
        <v>0</v>
      </c>
    </row>
    <row r="12" spans="1:12">
      <c r="A12" s="23" t="s">
        <v>30</v>
      </c>
      <c r="B12" s="9" t="s">
        <v>31</v>
      </c>
      <c r="C12" s="10">
        <v>0</v>
      </c>
      <c r="D12" s="10">
        <v>0</v>
      </c>
      <c r="E12" s="10">
        <f>Нефтепродукты!D12</f>
        <v>-48</v>
      </c>
      <c r="F12" s="10">
        <f>Газ!D12</f>
        <v>-16923.2</v>
      </c>
      <c r="G12" s="10">
        <f>ПТТ!D12</f>
        <v>0</v>
      </c>
      <c r="H12" s="10">
        <v>0</v>
      </c>
      <c r="I12" s="10">
        <v>0</v>
      </c>
      <c r="J12" s="10">
        <f>Электроэнергия!D12</f>
        <v>-147.39080519078456</v>
      </c>
      <c r="K12" s="10">
        <f>Тепло!D12</f>
        <v>15620</v>
      </c>
      <c r="L12" s="41">
        <f t="shared" si="0"/>
        <v>-1498.5908051907863</v>
      </c>
    </row>
    <row r="13" spans="1:12">
      <c r="A13" s="23" t="s">
        <v>32</v>
      </c>
      <c r="B13" s="9" t="s">
        <v>33</v>
      </c>
      <c r="C13" s="10">
        <v>0</v>
      </c>
      <c r="D13" s="10">
        <v>0</v>
      </c>
      <c r="E13" s="10">
        <f>Нефтепродукты!D13</f>
        <v>0</v>
      </c>
      <c r="F13" s="10">
        <f>Газ!D13</f>
        <v>0</v>
      </c>
      <c r="G13" s="10">
        <f>ПТТ!D13</f>
        <v>0</v>
      </c>
      <c r="H13" s="10">
        <v>0</v>
      </c>
      <c r="I13" s="10">
        <v>0</v>
      </c>
      <c r="J13" s="10">
        <f>Электроэнергия!D13</f>
        <v>0</v>
      </c>
      <c r="K13" s="10">
        <f>Тепло!D13</f>
        <v>0</v>
      </c>
      <c r="L13" s="41">
        <f t="shared" si="0"/>
        <v>0</v>
      </c>
    </row>
    <row r="14" spans="1:12">
      <c r="A14" s="20" t="s">
        <v>65</v>
      </c>
      <c r="B14" s="21" t="s">
        <v>21</v>
      </c>
      <c r="C14" s="22">
        <f t="shared" ref="C14:K14" si="4">SUM(C15:C17)</f>
        <v>0</v>
      </c>
      <c r="D14" s="22">
        <f t="shared" si="4"/>
        <v>0</v>
      </c>
      <c r="E14" s="22">
        <f t="shared" si="4"/>
        <v>0</v>
      </c>
      <c r="F14" s="22">
        <f t="shared" si="4"/>
        <v>0</v>
      </c>
      <c r="G14" s="22">
        <f t="shared" si="4"/>
        <v>0</v>
      </c>
      <c r="H14" s="22">
        <f t="shared" si="4"/>
        <v>0</v>
      </c>
      <c r="I14" s="22">
        <f t="shared" si="4"/>
        <v>0</v>
      </c>
      <c r="J14" s="22">
        <f t="shared" si="4"/>
        <v>0</v>
      </c>
      <c r="K14" s="22">
        <f t="shared" si="4"/>
        <v>0</v>
      </c>
      <c r="L14" s="43">
        <f t="shared" si="0"/>
        <v>0</v>
      </c>
    </row>
    <row r="15" spans="1:12">
      <c r="A15" s="23" t="s">
        <v>66</v>
      </c>
      <c r="B15" s="9" t="s">
        <v>34</v>
      </c>
      <c r="C15" s="10">
        <v>0</v>
      </c>
      <c r="D15" s="10">
        <v>0</v>
      </c>
      <c r="E15" s="10">
        <f>Нефтепродукты!D15</f>
        <v>0</v>
      </c>
      <c r="F15" s="10">
        <f>Газ!D15</f>
        <v>0</v>
      </c>
      <c r="G15" s="10">
        <f>ПТТ!D15</f>
        <v>0</v>
      </c>
      <c r="H15" s="10">
        <v>0</v>
      </c>
      <c r="I15" s="10">
        <v>0</v>
      </c>
      <c r="J15" s="10">
        <f>Электроэнергия!D15</f>
        <v>0</v>
      </c>
      <c r="K15" s="10">
        <f>Тепло!D15</f>
        <v>0</v>
      </c>
      <c r="L15" s="41">
        <f t="shared" si="0"/>
        <v>0</v>
      </c>
    </row>
    <row r="16" spans="1:12">
      <c r="A16" s="23" t="s">
        <v>35</v>
      </c>
      <c r="B16" s="9" t="s">
        <v>36</v>
      </c>
      <c r="C16" s="10">
        <v>0</v>
      </c>
      <c r="D16" s="10">
        <v>0</v>
      </c>
      <c r="E16" s="10">
        <f>Нефтепродукты!D16</f>
        <v>0</v>
      </c>
      <c r="F16" s="10">
        <f>Газ!D16</f>
        <v>0</v>
      </c>
      <c r="G16" s="10">
        <f>ПТТ!D16</f>
        <v>0</v>
      </c>
      <c r="H16" s="10">
        <v>0</v>
      </c>
      <c r="I16" s="10">
        <v>0</v>
      </c>
      <c r="J16" s="10">
        <f>Электроэнергия!D16</f>
        <v>0</v>
      </c>
      <c r="K16" s="10">
        <f>Тепло!D16</f>
        <v>0</v>
      </c>
      <c r="L16" s="41">
        <f t="shared" si="0"/>
        <v>0</v>
      </c>
    </row>
    <row r="17" spans="1:12">
      <c r="A17" s="23" t="s">
        <v>37</v>
      </c>
      <c r="B17" s="9" t="s">
        <v>38</v>
      </c>
      <c r="C17" s="10">
        <v>0</v>
      </c>
      <c r="D17" s="10">
        <v>0</v>
      </c>
      <c r="E17" s="10">
        <f>Нефтепродукты!D17</f>
        <v>0</v>
      </c>
      <c r="F17" s="10">
        <f>Газ!D17</f>
        <v>0</v>
      </c>
      <c r="G17" s="10">
        <f>ПТТ!D17</f>
        <v>0</v>
      </c>
      <c r="H17" s="10">
        <v>0</v>
      </c>
      <c r="I17" s="10">
        <v>0</v>
      </c>
      <c r="J17" s="10">
        <f>Электроэнергия!D17</f>
        <v>0</v>
      </c>
      <c r="K17" s="10">
        <f>Тепло!D17</f>
        <v>0</v>
      </c>
      <c r="L17" s="41">
        <f t="shared" si="0"/>
        <v>0</v>
      </c>
    </row>
    <row r="18" spans="1:12" s="15" customFormat="1">
      <c r="A18" s="12" t="s">
        <v>39</v>
      </c>
      <c r="B18" s="13" t="s">
        <v>22</v>
      </c>
      <c r="C18" s="14">
        <v>0</v>
      </c>
      <c r="D18" s="14">
        <v>0</v>
      </c>
      <c r="E18" s="14">
        <f>Нефтепродукты!D18</f>
        <v>0</v>
      </c>
      <c r="F18" s="14">
        <f>Газ!D18</f>
        <v>0</v>
      </c>
      <c r="G18" s="14">
        <f>ПТТ!D18</f>
        <v>0</v>
      </c>
      <c r="H18" s="14">
        <v>0</v>
      </c>
      <c r="I18" s="14">
        <v>0</v>
      </c>
      <c r="J18" s="14">
        <f>Электроэнергия!D18</f>
        <v>0</v>
      </c>
      <c r="K18" s="14">
        <f>Тепло!D18</f>
        <v>-690.5</v>
      </c>
      <c r="L18" s="35">
        <f t="shared" si="0"/>
        <v>-690.5</v>
      </c>
    </row>
    <row r="19" spans="1:12" s="15" customFormat="1">
      <c r="A19" s="24" t="s">
        <v>40</v>
      </c>
      <c r="B19" s="25" t="s">
        <v>41</v>
      </c>
      <c r="C19" s="26">
        <v>0</v>
      </c>
      <c r="D19" s="26">
        <v>0</v>
      </c>
      <c r="E19" s="26">
        <f>Нефтепродукты!D19</f>
        <v>0</v>
      </c>
      <c r="F19" s="26">
        <f>Газ!D19</f>
        <v>0</v>
      </c>
      <c r="G19" s="26">
        <f>ПТТ!D19</f>
        <v>0</v>
      </c>
      <c r="H19" s="26">
        <v>0</v>
      </c>
      <c r="I19" s="26">
        <v>0</v>
      </c>
      <c r="J19" s="26">
        <f>Электроэнергия!D19</f>
        <v>-1491.7</v>
      </c>
      <c r="K19" s="26">
        <f>Тепло!D19</f>
        <v>-1237.5999999999999</v>
      </c>
      <c r="L19" s="38">
        <f t="shared" si="0"/>
        <v>-2729.3</v>
      </c>
    </row>
    <row r="20" spans="1:12" s="15" customFormat="1">
      <c r="A20" s="12" t="s">
        <v>42</v>
      </c>
      <c r="B20" s="13" t="s">
        <v>43</v>
      </c>
      <c r="C20" s="14">
        <f t="shared" ref="C20:L20" si="5">C21+C22+C25+C26+C31+C32+C33</f>
        <v>0</v>
      </c>
      <c r="D20" s="14">
        <f t="shared" si="5"/>
        <v>0</v>
      </c>
      <c r="E20" s="14">
        <f t="shared" si="5"/>
        <v>5900.8</v>
      </c>
      <c r="F20" s="14">
        <f t="shared" si="5"/>
        <v>22427.5</v>
      </c>
      <c r="G20" s="14">
        <f t="shared" si="5"/>
        <v>149.39999999999998</v>
      </c>
      <c r="H20" s="14">
        <f t="shared" si="5"/>
        <v>0</v>
      </c>
      <c r="I20" s="14">
        <f t="shared" si="5"/>
        <v>0</v>
      </c>
      <c r="J20" s="14">
        <f t="shared" si="5"/>
        <v>14775.699999999999</v>
      </c>
      <c r="K20" s="14">
        <f t="shared" si="5"/>
        <v>13750.4</v>
      </c>
      <c r="L20" s="14">
        <f t="shared" si="5"/>
        <v>57003.8</v>
      </c>
    </row>
    <row r="21" spans="1:12" s="15" customFormat="1">
      <c r="A21" s="27" t="s">
        <v>48</v>
      </c>
      <c r="B21" s="9" t="s">
        <v>56</v>
      </c>
      <c r="C21" s="10">
        <v>0</v>
      </c>
      <c r="D21" s="10">
        <v>0</v>
      </c>
      <c r="E21" s="10">
        <f>Нефтепродукты!D21</f>
        <v>0</v>
      </c>
      <c r="F21" s="10">
        <f>Газ!D21</f>
        <v>0</v>
      </c>
      <c r="G21" s="10">
        <f>ПТТ!D21</f>
        <v>0</v>
      </c>
      <c r="H21" s="10">
        <v>0</v>
      </c>
      <c r="I21" s="10">
        <v>0</v>
      </c>
      <c r="J21" s="10">
        <f>Электроэнергия!D21</f>
        <v>0</v>
      </c>
      <c r="K21" s="10">
        <f>Тепло!D21</f>
        <v>0</v>
      </c>
      <c r="L21" s="41">
        <f t="shared" si="0"/>
        <v>0</v>
      </c>
    </row>
    <row r="22" spans="1:12" s="15" customFormat="1">
      <c r="A22" s="27" t="s">
        <v>49</v>
      </c>
      <c r="B22" s="9" t="s">
        <v>44</v>
      </c>
      <c r="C22" s="10">
        <f t="shared" ref="C22:K22" si="6">SUM(C23:C24)</f>
        <v>0</v>
      </c>
      <c r="D22" s="10">
        <f t="shared" si="6"/>
        <v>0</v>
      </c>
      <c r="E22" s="10">
        <f t="shared" si="6"/>
        <v>1264.5999999999999</v>
      </c>
      <c r="F22" s="10">
        <f t="shared" si="6"/>
        <v>10400.4</v>
      </c>
      <c r="G22" s="10">
        <f t="shared" si="6"/>
        <v>30</v>
      </c>
      <c r="H22" s="10">
        <f t="shared" si="6"/>
        <v>0</v>
      </c>
      <c r="I22" s="10">
        <f t="shared" si="6"/>
        <v>0</v>
      </c>
      <c r="J22" s="10">
        <f t="shared" si="6"/>
        <v>9698.9</v>
      </c>
      <c r="K22" s="10">
        <f t="shared" si="6"/>
        <v>291.10000000000002</v>
      </c>
      <c r="L22" s="41">
        <f t="shared" si="0"/>
        <v>21685</v>
      </c>
    </row>
    <row r="23" spans="1:12" s="15" customFormat="1">
      <c r="A23" s="23" t="s">
        <v>80</v>
      </c>
      <c r="B23" s="9" t="s">
        <v>64</v>
      </c>
      <c r="C23" s="10">
        <v>0</v>
      </c>
      <c r="D23" s="10">
        <v>0</v>
      </c>
      <c r="E23" s="10">
        <f>Нефтепродукты!D23</f>
        <v>0</v>
      </c>
      <c r="F23" s="10">
        <f>Газ!D23</f>
        <v>9144.7999999999993</v>
      </c>
      <c r="G23" s="10">
        <f>ПТТ!D23</f>
        <v>0</v>
      </c>
      <c r="H23" s="10">
        <v>0</v>
      </c>
      <c r="I23" s="10">
        <v>0</v>
      </c>
      <c r="J23" s="10">
        <f>Электроэнергия!D23</f>
        <v>6268.9</v>
      </c>
      <c r="K23" s="10">
        <f>Тепло!D23</f>
        <v>131.9</v>
      </c>
      <c r="L23" s="41">
        <f t="shared" si="0"/>
        <v>15545.599999999999</v>
      </c>
    </row>
    <row r="24" spans="1:12" s="15" customFormat="1">
      <c r="A24" s="23" t="s">
        <v>81</v>
      </c>
      <c r="B24" s="9" t="s">
        <v>68</v>
      </c>
      <c r="C24" s="10">
        <v>0</v>
      </c>
      <c r="D24" s="10">
        <v>0</v>
      </c>
      <c r="E24" s="10">
        <f>Нефтепродукты!D24</f>
        <v>1264.5999999999999</v>
      </c>
      <c r="F24" s="10">
        <f>Газ!D24</f>
        <v>1255.5999999999999</v>
      </c>
      <c r="G24" s="10">
        <f>ПТТ!D24</f>
        <v>30</v>
      </c>
      <c r="H24" s="10">
        <v>0</v>
      </c>
      <c r="I24" s="10">
        <v>0</v>
      </c>
      <c r="J24" s="10">
        <f>Электроэнергия!D24</f>
        <v>3430</v>
      </c>
      <c r="K24" s="10">
        <f>Тепло!D24</f>
        <v>159.19999999999999</v>
      </c>
      <c r="L24" s="41">
        <f t="shared" si="0"/>
        <v>6139.4</v>
      </c>
    </row>
    <row r="25" spans="1:12" s="15" customFormat="1">
      <c r="A25" s="27" t="s">
        <v>3</v>
      </c>
      <c r="B25" s="9" t="s">
        <v>57</v>
      </c>
      <c r="C25" s="10">
        <v>0</v>
      </c>
      <c r="D25" s="10">
        <v>0</v>
      </c>
      <c r="E25" s="10">
        <f>Нефтепродукты!D25</f>
        <v>0</v>
      </c>
      <c r="F25" s="10">
        <f>Газ!D25</f>
        <v>1018</v>
      </c>
      <c r="G25" s="10">
        <f>ПТТ!D25</f>
        <v>0</v>
      </c>
      <c r="H25" s="10">
        <v>0</v>
      </c>
      <c r="I25" s="10">
        <v>0</v>
      </c>
      <c r="J25" s="10">
        <f>Электроэнергия!D25</f>
        <v>62.8</v>
      </c>
      <c r="K25" s="10">
        <f>Тепло!D25</f>
        <v>27</v>
      </c>
      <c r="L25" s="41">
        <f t="shared" si="0"/>
        <v>1107.8</v>
      </c>
    </row>
    <row r="26" spans="1:12" s="15" customFormat="1">
      <c r="A26" s="27" t="s">
        <v>45</v>
      </c>
      <c r="B26" s="9" t="s">
        <v>46</v>
      </c>
      <c r="C26" s="10">
        <f t="shared" ref="C26:K26" si="7">SUM(C27:C30)</f>
        <v>0</v>
      </c>
      <c r="D26" s="10">
        <f t="shared" si="7"/>
        <v>0</v>
      </c>
      <c r="E26" s="10">
        <f t="shared" si="7"/>
        <v>2846.9</v>
      </c>
      <c r="F26" s="10">
        <f t="shared" si="7"/>
        <v>0</v>
      </c>
      <c r="G26" s="10">
        <f t="shared" si="7"/>
        <v>0</v>
      </c>
      <c r="H26" s="10">
        <f t="shared" si="7"/>
        <v>0</v>
      </c>
      <c r="I26" s="10">
        <f t="shared" si="7"/>
        <v>0</v>
      </c>
      <c r="J26" s="10">
        <f t="shared" si="7"/>
        <v>32.6</v>
      </c>
      <c r="K26" s="10">
        <f t="shared" si="7"/>
        <v>51.2</v>
      </c>
      <c r="L26" s="41">
        <f t="shared" si="0"/>
        <v>2930.7</v>
      </c>
    </row>
    <row r="27" spans="1:12" s="15" customFormat="1">
      <c r="A27" s="23" t="s">
        <v>51</v>
      </c>
      <c r="B27" s="9" t="s">
        <v>58</v>
      </c>
      <c r="C27" s="10">
        <v>0</v>
      </c>
      <c r="D27" s="10">
        <v>0</v>
      </c>
      <c r="E27" s="10">
        <f>Нефтепродукты!D27</f>
        <v>0</v>
      </c>
      <c r="F27" s="10">
        <f>Газ!D27</f>
        <v>0</v>
      </c>
      <c r="G27" s="10">
        <f>ПТТ!D27</f>
        <v>0</v>
      </c>
      <c r="H27" s="10">
        <v>0</v>
      </c>
      <c r="I27" s="10">
        <v>0</v>
      </c>
      <c r="J27" s="10">
        <f>Электроэнергия!D27</f>
        <v>0</v>
      </c>
      <c r="K27" s="10">
        <f>Тепло!D27</f>
        <v>0</v>
      </c>
      <c r="L27" s="41">
        <f t="shared" si="0"/>
        <v>0</v>
      </c>
    </row>
    <row r="28" spans="1:12" s="15" customFormat="1">
      <c r="A28" s="23" t="s">
        <v>50</v>
      </c>
      <c r="B28" s="9" t="s">
        <v>59</v>
      </c>
      <c r="C28" s="10">
        <v>0</v>
      </c>
      <c r="D28" s="10">
        <v>0</v>
      </c>
      <c r="E28" s="10">
        <f>Нефтепродукты!D28</f>
        <v>0</v>
      </c>
      <c r="F28" s="10">
        <f>Газ!D28</f>
        <v>0</v>
      </c>
      <c r="G28" s="10">
        <f>ПТТ!D28</f>
        <v>0</v>
      </c>
      <c r="H28" s="10">
        <v>0</v>
      </c>
      <c r="I28" s="10">
        <v>0</v>
      </c>
      <c r="J28" s="10">
        <f>Электроэнергия!D28</f>
        <v>0</v>
      </c>
      <c r="K28" s="10">
        <f>Тепло!D28</f>
        <v>0</v>
      </c>
      <c r="L28" s="41">
        <f t="shared" si="0"/>
        <v>0</v>
      </c>
    </row>
    <row r="29" spans="1:12" s="15" customFormat="1">
      <c r="A29" s="23" t="s">
        <v>52</v>
      </c>
      <c r="B29" s="9" t="s">
        <v>60</v>
      </c>
      <c r="C29" s="10">
        <v>0</v>
      </c>
      <c r="D29" s="10">
        <v>0</v>
      </c>
      <c r="E29" s="10">
        <f>Нефтепродукты!D29</f>
        <v>2846.9</v>
      </c>
      <c r="F29" s="10">
        <f>Газ!D29</f>
        <v>0</v>
      </c>
      <c r="G29" s="10">
        <f>ПТТ!D29</f>
        <v>0</v>
      </c>
      <c r="H29" s="10">
        <v>0</v>
      </c>
      <c r="I29" s="10">
        <v>0</v>
      </c>
      <c r="J29" s="10">
        <f>Электроэнергия!D29</f>
        <v>0</v>
      </c>
      <c r="K29" s="10">
        <f>Тепло!D29</f>
        <v>32</v>
      </c>
      <c r="L29" s="41">
        <f t="shared" si="0"/>
        <v>2878.9</v>
      </c>
    </row>
    <row r="30" spans="1:12" s="15" customFormat="1">
      <c r="A30" s="23" t="s">
        <v>53</v>
      </c>
      <c r="B30" s="9" t="s">
        <v>61</v>
      </c>
      <c r="C30" s="10">
        <v>0</v>
      </c>
      <c r="D30" s="10">
        <v>0</v>
      </c>
      <c r="E30" s="10">
        <f>Нефтепродукты!D30</f>
        <v>0</v>
      </c>
      <c r="F30" s="10">
        <f>Газ!D30</f>
        <v>0</v>
      </c>
      <c r="G30" s="10">
        <f>ПТТ!D30</f>
        <v>0</v>
      </c>
      <c r="H30" s="10">
        <v>0</v>
      </c>
      <c r="I30" s="10">
        <v>0</v>
      </c>
      <c r="J30" s="10">
        <f>Электроэнергия!D30</f>
        <v>32.6</v>
      </c>
      <c r="K30" s="10">
        <f>Тепло!D30</f>
        <v>19.2</v>
      </c>
      <c r="L30" s="41">
        <f t="shared" si="0"/>
        <v>51.8</v>
      </c>
    </row>
    <row r="31" spans="1:12" s="15" customFormat="1">
      <c r="A31" s="27" t="s">
        <v>54</v>
      </c>
      <c r="B31" s="9" t="s">
        <v>62</v>
      </c>
      <c r="C31" s="10">
        <v>0</v>
      </c>
      <c r="D31" s="10">
        <v>0</v>
      </c>
      <c r="E31" s="10">
        <f>Нефтепродукты!D31</f>
        <v>0</v>
      </c>
      <c r="F31" s="10">
        <f>Газ!D31</f>
        <v>3.9</v>
      </c>
      <c r="G31" s="10">
        <f>ПТТ!D31</f>
        <v>43</v>
      </c>
      <c r="H31" s="10">
        <v>0</v>
      </c>
      <c r="I31" s="10">
        <v>0</v>
      </c>
      <c r="J31" s="10">
        <f>Электроэнергия!D31</f>
        <v>529</v>
      </c>
      <c r="K31" s="10">
        <f>Тепло!D31</f>
        <v>1402.1</v>
      </c>
      <c r="L31" s="41">
        <f t="shared" si="0"/>
        <v>1978</v>
      </c>
    </row>
    <row r="32" spans="1:12" s="15" customFormat="1">
      <c r="A32" s="27" t="s">
        <v>1</v>
      </c>
      <c r="B32" s="9" t="s">
        <v>47</v>
      </c>
      <c r="C32" s="10">
        <v>0</v>
      </c>
      <c r="D32" s="10">
        <v>0</v>
      </c>
      <c r="E32" s="10">
        <f>Нефтепродукты!D32</f>
        <v>1785</v>
      </c>
      <c r="F32" s="10">
        <f>Газ!D32</f>
        <v>11005.2</v>
      </c>
      <c r="G32" s="10">
        <f>ПТТ!D32</f>
        <v>75.2</v>
      </c>
      <c r="H32" s="10">
        <v>0</v>
      </c>
      <c r="I32" s="10">
        <v>0</v>
      </c>
      <c r="J32" s="10">
        <f>Электроэнергия!D32</f>
        <v>4452.3999999999996</v>
      </c>
      <c r="K32" s="10">
        <f>Тепло!D32</f>
        <v>11979</v>
      </c>
      <c r="L32" s="41">
        <f t="shared" si="0"/>
        <v>29296.800000000003</v>
      </c>
    </row>
    <row r="33" spans="1:12" s="40" customFormat="1" ht="25.5">
      <c r="A33" s="39" t="s">
        <v>67</v>
      </c>
      <c r="B33" s="30" t="s">
        <v>63</v>
      </c>
      <c r="C33" s="35">
        <v>0</v>
      </c>
      <c r="D33" s="35">
        <v>0</v>
      </c>
      <c r="E33" s="35">
        <f>Нефтепродукты!D33</f>
        <v>4.3</v>
      </c>
      <c r="F33" s="35">
        <f>Газ!D33</f>
        <v>0</v>
      </c>
      <c r="G33" s="35">
        <f>ПТТ!D33</f>
        <v>1.2</v>
      </c>
      <c r="H33" s="35">
        <v>0</v>
      </c>
      <c r="I33" s="35">
        <v>0</v>
      </c>
      <c r="J33" s="35">
        <f>Электроэнергия!D33</f>
        <v>0</v>
      </c>
      <c r="K33" s="35">
        <f>Тепло!D33</f>
        <v>0</v>
      </c>
      <c r="L33" s="35">
        <f t="shared" si="0"/>
        <v>5.5</v>
      </c>
    </row>
    <row r="35" spans="1:12">
      <c r="F35" s="44"/>
    </row>
    <row r="37" spans="1:12">
      <c r="A37" s="11"/>
    </row>
    <row r="38" spans="1:12">
      <c r="A38" s="11"/>
    </row>
    <row r="39" spans="1:12">
      <c r="A39" s="11"/>
    </row>
    <row r="40" spans="1:12">
      <c r="A40" s="11"/>
    </row>
    <row r="41" spans="1:12" s="9" customFormat="1">
      <c r="A41" s="11"/>
      <c r="C41" s="11"/>
      <c r="D41" s="11"/>
      <c r="E41" s="11"/>
      <c r="F41" s="11"/>
      <c r="G41" s="11"/>
      <c r="H41" s="11"/>
      <c r="I41" s="11"/>
      <c r="J41" s="11"/>
      <c r="K41" s="11"/>
      <c r="L41" s="11"/>
    </row>
    <row r="42" spans="1:12" s="9" customFormat="1">
      <c r="A42" s="11"/>
      <c r="C42" s="11"/>
      <c r="D42" s="11"/>
      <c r="E42" s="11"/>
      <c r="F42" s="11"/>
      <c r="G42" s="11"/>
      <c r="H42" s="11"/>
      <c r="I42" s="11"/>
      <c r="J42" s="11"/>
      <c r="K42" s="11"/>
      <c r="L42" s="11"/>
    </row>
    <row r="43" spans="1:12" s="9" customFormat="1">
      <c r="A43" s="11"/>
      <c r="C43" s="11"/>
      <c r="D43" s="11"/>
      <c r="E43" s="11"/>
      <c r="F43" s="11"/>
      <c r="G43" s="11"/>
      <c r="H43" s="11"/>
      <c r="I43" s="11"/>
      <c r="J43" s="11"/>
      <c r="K43" s="11"/>
      <c r="L43" s="11"/>
    </row>
    <row r="44" spans="1:12" s="9" customFormat="1">
      <c r="A44" s="11"/>
      <c r="C44" s="11"/>
      <c r="D44" s="11"/>
      <c r="E44" s="11"/>
      <c r="F44" s="11"/>
      <c r="G44" s="11"/>
      <c r="H44" s="11"/>
      <c r="I44" s="11"/>
      <c r="J44" s="11"/>
      <c r="K44" s="11"/>
      <c r="L44" s="11"/>
    </row>
    <row r="45" spans="1:12" s="9" customFormat="1">
      <c r="A45" s="11"/>
      <c r="C45" s="11"/>
      <c r="D45" s="11"/>
      <c r="E45" s="11"/>
      <c r="F45" s="11"/>
      <c r="G45" s="11"/>
      <c r="H45" s="11"/>
      <c r="I45" s="11"/>
      <c r="J45" s="11"/>
      <c r="K45" s="11"/>
      <c r="L45" s="11"/>
    </row>
    <row r="46" spans="1:12" s="9" customFormat="1">
      <c r="A46" s="11"/>
      <c r="C46" s="11"/>
      <c r="D46" s="11"/>
      <c r="E46" s="11"/>
      <c r="F46" s="11"/>
      <c r="G46" s="11"/>
      <c r="H46" s="11"/>
      <c r="I46" s="11"/>
      <c r="J46" s="11"/>
      <c r="K46" s="11"/>
      <c r="L46" s="11"/>
    </row>
    <row r="47" spans="1:12" s="9" customFormat="1">
      <c r="A47" s="11"/>
      <c r="C47" s="11"/>
      <c r="D47" s="11"/>
      <c r="E47" s="11"/>
      <c r="F47" s="11"/>
      <c r="G47" s="11"/>
      <c r="H47" s="11"/>
      <c r="I47" s="11"/>
      <c r="J47" s="11"/>
      <c r="K47" s="11"/>
      <c r="L47" s="11"/>
    </row>
    <row r="48" spans="1:12" s="9" customFormat="1">
      <c r="A48" s="11"/>
      <c r="C48" s="11"/>
      <c r="D48" s="11"/>
      <c r="E48" s="11"/>
      <c r="F48" s="11"/>
      <c r="G48" s="11"/>
      <c r="H48" s="11"/>
      <c r="I48" s="11"/>
      <c r="J48" s="11"/>
      <c r="K48" s="11"/>
      <c r="L48" s="11"/>
    </row>
    <row r="49" spans="1:12" s="9" customFormat="1">
      <c r="A49" s="11"/>
      <c r="C49" s="11"/>
      <c r="D49" s="11"/>
      <c r="E49" s="11"/>
      <c r="F49" s="11"/>
      <c r="G49" s="11"/>
      <c r="H49" s="11"/>
      <c r="I49" s="11"/>
      <c r="J49" s="11"/>
      <c r="K49" s="11"/>
      <c r="L49" s="11"/>
    </row>
    <row r="50" spans="1:12" s="9" customFormat="1">
      <c r="A50" s="11"/>
      <c r="C50" s="11"/>
      <c r="D50" s="11"/>
      <c r="E50" s="11"/>
      <c r="F50" s="11"/>
      <c r="G50" s="11"/>
      <c r="H50" s="11"/>
      <c r="I50" s="11"/>
      <c r="J50" s="11"/>
      <c r="K50" s="11"/>
      <c r="L50" s="11"/>
    </row>
    <row r="51" spans="1:12" s="9" customFormat="1">
      <c r="A51" s="11"/>
      <c r="C51" s="11"/>
      <c r="D51" s="11"/>
      <c r="E51" s="11"/>
      <c r="F51" s="11"/>
      <c r="G51" s="11"/>
      <c r="H51" s="11"/>
      <c r="I51" s="11"/>
      <c r="J51" s="11"/>
      <c r="K51" s="11"/>
      <c r="L51" s="11"/>
    </row>
    <row r="52" spans="1:12" s="9" customFormat="1">
      <c r="A52" s="11"/>
      <c r="C52" s="11"/>
      <c r="D52" s="11"/>
      <c r="E52" s="11"/>
      <c r="F52" s="11"/>
      <c r="G52" s="11"/>
      <c r="H52" s="11"/>
      <c r="I52" s="11"/>
      <c r="J52" s="11"/>
      <c r="K52" s="11"/>
      <c r="L52" s="11"/>
    </row>
  </sheetData>
  <pageMargins left="0.98425196850393704" right="0.23622047244094491" top="0.74803149606299213" bottom="0.74803149606299213" header="0.31496062992125984" footer="0.31496062992125984"/>
  <pageSetup paperSize="8" scale="9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2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L34" sqref="A1:L34"/>
    </sheetView>
  </sheetViews>
  <sheetFormatPr defaultRowHeight="12.75"/>
  <cols>
    <col min="1" max="1" width="50.7109375" style="8" customWidth="1"/>
    <col min="2" max="2" width="8.7109375" style="9" customWidth="1"/>
    <col min="3" max="12" width="14.7109375" style="11" customWidth="1"/>
    <col min="13" max="16384" width="9.140625" style="11"/>
  </cols>
  <sheetData>
    <row r="1" spans="1:12" s="4" customFormat="1" ht="50.1" customHeight="1">
      <c r="A1" s="1" t="s">
        <v>86</v>
      </c>
      <c r="B1" s="2" t="s">
        <v>4</v>
      </c>
      <c r="C1" s="3" t="s">
        <v>5</v>
      </c>
      <c r="D1" s="3" t="s">
        <v>6</v>
      </c>
      <c r="E1" s="3" t="s">
        <v>7</v>
      </c>
      <c r="F1" s="3" t="s">
        <v>70</v>
      </c>
      <c r="G1" s="3" t="s">
        <v>8</v>
      </c>
      <c r="H1" s="3" t="s">
        <v>69</v>
      </c>
      <c r="I1" s="3" t="s">
        <v>9</v>
      </c>
      <c r="J1" s="3" t="s">
        <v>10</v>
      </c>
      <c r="K1" s="3" t="s">
        <v>11</v>
      </c>
      <c r="L1" s="1" t="s">
        <v>12</v>
      </c>
    </row>
    <row r="2" spans="1:12" s="7" customFormat="1">
      <c r="A2" s="5"/>
      <c r="B2" s="6"/>
      <c r="C2" s="7" t="s">
        <v>13</v>
      </c>
      <c r="D2" s="7" t="s">
        <v>14</v>
      </c>
      <c r="E2" s="7" t="s">
        <v>15</v>
      </c>
      <c r="F2" s="7" t="s">
        <v>16</v>
      </c>
      <c r="G2" s="7" t="s">
        <v>17</v>
      </c>
      <c r="H2" s="7" t="s">
        <v>18</v>
      </c>
      <c r="I2" s="7" t="s">
        <v>19</v>
      </c>
      <c r="J2" s="7" t="s">
        <v>20</v>
      </c>
      <c r="K2" s="7" t="s">
        <v>21</v>
      </c>
      <c r="L2" s="6" t="s">
        <v>22</v>
      </c>
    </row>
    <row r="3" spans="1:12">
      <c r="A3" s="8" t="s">
        <v>23</v>
      </c>
      <c r="B3" s="9" t="s">
        <v>13</v>
      </c>
      <c r="C3" s="10">
        <v>0</v>
      </c>
      <c r="D3" s="10">
        <v>0</v>
      </c>
      <c r="E3" s="10">
        <f>Нефтепродукты!E3</f>
        <v>0</v>
      </c>
      <c r="F3" s="10">
        <f>Газ!E3</f>
        <v>0</v>
      </c>
      <c r="G3" s="10">
        <f>ПТТ!E3</f>
        <v>0</v>
      </c>
      <c r="H3" s="10">
        <v>0</v>
      </c>
      <c r="I3" s="10">
        <v>0</v>
      </c>
      <c r="J3" s="10">
        <f>Электроэнергия!E3</f>
        <v>0</v>
      </c>
      <c r="K3" s="10">
        <f>Тепло!E3</f>
        <v>0</v>
      </c>
      <c r="L3" s="41">
        <f t="shared" ref="L3:L33" si="0">SUM(C3:K3)</f>
        <v>0</v>
      </c>
    </row>
    <row r="4" spans="1:12">
      <c r="A4" s="8" t="s">
        <v>24</v>
      </c>
      <c r="B4" s="9" t="s">
        <v>14</v>
      </c>
      <c r="C4" s="10">
        <v>0</v>
      </c>
      <c r="D4" s="10">
        <v>0</v>
      </c>
      <c r="E4" s="10">
        <f>Нефтепродукты!E4</f>
        <v>5907.8</v>
      </c>
      <c r="F4" s="10">
        <f>Газ!E4</f>
        <v>39408.300000000003</v>
      </c>
      <c r="G4" s="10">
        <f>ПТТ!E4</f>
        <v>148</v>
      </c>
      <c r="H4" s="10">
        <v>0</v>
      </c>
      <c r="I4" s="10">
        <v>0</v>
      </c>
      <c r="J4" s="10">
        <f>Электроэнергия!E4</f>
        <v>16442.5</v>
      </c>
      <c r="K4" s="10">
        <f>Тепло!E4</f>
        <v>58.2</v>
      </c>
      <c r="L4" s="41">
        <f t="shared" si="0"/>
        <v>61964.800000000003</v>
      </c>
    </row>
    <row r="5" spans="1:12">
      <c r="A5" s="8" t="s">
        <v>25</v>
      </c>
      <c r="B5" s="9" t="s">
        <v>15</v>
      </c>
      <c r="C5" s="10">
        <v>0</v>
      </c>
      <c r="D5" s="10">
        <v>0</v>
      </c>
      <c r="E5" s="10">
        <f>Нефтепродукты!E5</f>
        <v>0</v>
      </c>
      <c r="F5" s="10">
        <f>Газ!E5</f>
        <v>0</v>
      </c>
      <c r="G5" s="10">
        <f>ПТТ!E5</f>
        <v>0</v>
      </c>
      <c r="H5" s="10">
        <v>0</v>
      </c>
      <c r="I5" s="10">
        <v>0</v>
      </c>
      <c r="J5" s="10">
        <f>Электроэнергия!E5</f>
        <v>0</v>
      </c>
      <c r="K5" s="10">
        <f>Тепло!E5</f>
        <v>0</v>
      </c>
      <c r="L5" s="41">
        <f t="shared" si="0"/>
        <v>0</v>
      </c>
    </row>
    <row r="6" spans="1:12">
      <c r="A6" s="8" t="s">
        <v>2</v>
      </c>
      <c r="B6" s="9" t="s">
        <v>16</v>
      </c>
      <c r="C6" s="10">
        <v>0</v>
      </c>
      <c r="D6" s="10">
        <v>0</v>
      </c>
      <c r="E6" s="10">
        <f>Нефтепродукты!E6</f>
        <v>12</v>
      </c>
      <c r="F6" s="10">
        <f>Газ!E6</f>
        <v>0</v>
      </c>
      <c r="G6" s="10">
        <f>ПТТ!E6</f>
        <v>-2</v>
      </c>
      <c r="H6" s="10">
        <v>0</v>
      </c>
      <c r="I6" s="10">
        <v>0</v>
      </c>
      <c r="J6" s="10">
        <f>Электроэнергия!E6</f>
        <v>0</v>
      </c>
      <c r="K6" s="10">
        <f>Тепло!E6</f>
        <v>0</v>
      </c>
      <c r="L6" s="41">
        <f t="shared" si="0"/>
        <v>10</v>
      </c>
    </row>
    <row r="7" spans="1:12" s="15" customFormat="1">
      <c r="A7" s="12" t="s">
        <v>26</v>
      </c>
      <c r="B7" s="13" t="s">
        <v>17</v>
      </c>
      <c r="C7" s="14">
        <f t="shared" ref="C7:K7" si="1">SUM(C3:C6)</f>
        <v>0</v>
      </c>
      <c r="D7" s="14">
        <f t="shared" si="1"/>
        <v>0</v>
      </c>
      <c r="E7" s="14">
        <f t="shared" si="1"/>
        <v>5919.8</v>
      </c>
      <c r="F7" s="14">
        <f t="shared" si="1"/>
        <v>39408.300000000003</v>
      </c>
      <c r="G7" s="14">
        <f t="shared" si="1"/>
        <v>146</v>
      </c>
      <c r="H7" s="14">
        <f t="shared" si="1"/>
        <v>0</v>
      </c>
      <c r="I7" s="14">
        <f t="shared" si="1"/>
        <v>0</v>
      </c>
      <c r="J7" s="14">
        <f t="shared" si="1"/>
        <v>16442.5</v>
      </c>
      <c r="K7" s="14">
        <f t="shared" si="1"/>
        <v>58.2</v>
      </c>
      <c r="L7" s="35">
        <f t="shared" si="0"/>
        <v>61974.8</v>
      </c>
    </row>
    <row r="8" spans="1:12">
      <c r="A8" s="8" t="s">
        <v>0</v>
      </c>
      <c r="B8" s="9" t="s">
        <v>18</v>
      </c>
      <c r="C8" s="16">
        <f>ROUND(C7+C9+C10+C14+C18+C19-C20,1)</f>
        <v>0</v>
      </c>
      <c r="D8" s="16">
        <f t="shared" ref="D8:K8" si="2">ROUND(D7+D9+D10+D14+D18+D19-D20,1)</f>
        <v>0</v>
      </c>
      <c r="E8" s="16">
        <f t="shared" si="2"/>
        <v>0</v>
      </c>
      <c r="F8" s="16">
        <f t="shared" si="2"/>
        <v>0</v>
      </c>
      <c r="G8" s="16">
        <f t="shared" si="2"/>
        <v>0</v>
      </c>
      <c r="H8" s="16">
        <f t="shared" si="2"/>
        <v>0</v>
      </c>
      <c r="I8" s="16">
        <f t="shared" si="2"/>
        <v>0</v>
      </c>
      <c r="J8" s="16">
        <f t="shared" si="2"/>
        <v>0</v>
      </c>
      <c r="K8" s="16">
        <f t="shared" si="2"/>
        <v>0</v>
      </c>
      <c r="L8" s="10">
        <f t="shared" si="0"/>
        <v>0</v>
      </c>
    </row>
    <row r="9" spans="1:12">
      <c r="A9" s="17" t="s">
        <v>27</v>
      </c>
      <c r="B9" s="18" t="s">
        <v>19</v>
      </c>
      <c r="C9" s="19">
        <v>0</v>
      </c>
      <c r="D9" s="19">
        <v>0</v>
      </c>
      <c r="E9" s="19">
        <f>Нефтепродукты!E9</f>
        <v>0</v>
      </c>
      <c r="F9" s="19">
        <f>Газ!E9</f>
        <v>0</v>
      </c>
      <c r="G9" s="19">
        <f>ПТТ!E9</f>
        <v>0</v>
      </c>
      <c r="H9" s="19">
        <v>0</v>
      </c>
      <c r="I9" s="19">
        <v>0</v>
      </c>
      <c r="J9" s="19">
        <f>Электроэнергия!E9</f>
        <v>0</v>
      </c>
      <c r="K9" s="19">
        <f>Тепло!E9</f>
        <v>0</v>
      </c>
      <c r="L9" s="42">
        <f t="shared" si="0"/>
        <v>0</v>
      </c>
    </row>
    <row r="10" spans="1:12">
      <c r="A10" s="20" t="s">
        <v>55</v>
      </c>
      <c r="B10" s="21" t="s">
        <v>20</v>
      </c>
      <c r="C10" s="22">
        <f t="shared" ref="C10:K10" si="3">SUM(C11:C13)</f>
        <v>0</v>
      </c>
      <c r="D10" s="22">
        <f t="shared" si="3"/>
        <v>0</v>
      </c>
      <c r="E10" s="22">
        <f t="shared" si="3"/>
        <v>0</v>
      </c>
      <c r="F10" s="22">
        <f t="shared" si="3"/>
        <v>-16979.599999999999</v>
      </c>
      <c r="G10" s="22">
        <f t="shared" si="3"/>
        <v>0</v>
      </c>
      <c r="H10" s="22">
        <f t="shared" si="3"/>
        <v>0</v>
      </c>
      <c r="I10" s="22">
        <f t="shared" si="3"/>
        <v>0</v>
      </c>
      <c r="J10" s="22">
        <f t="shared" si="3"/>
        <v>-147.88147880601636</v>
      </c>
      <c r="K10" s="22">
        <f t="shared" si="3"/>
        <v>15672</v>
      </c>
      <c r="L10" s="43">
        <f t="shared" si="0"/>
        <v>-1455.4814788060139</v>
      </c>
    </row>
    <row r="11" spans="1:12">
      <c r="A11" s="23" t="s">
        <v>28</v>
      </c>
      <c r="B11" s="9" t="s">
        <v>29</v>
      </c>
      <c r="C11" s="10">
        <v>0</v>
      </c>
      <c r="D11" s="10">
        <v>0</v>
      </c>
      <c r="E11" s="10">
        <f>Нефтепродукты!E11</f>
        <v>0</v>
      </c>
      <c r="F11" s="10">
        <f>Газ!E11</f>
        <v>0</v>
      </c>
      <c r="G11" s="10">
        <f>ПТТ!E11</f>
        <v>0</v>
      </c>
      <c r="H11" s="10">
        <v>0</v>
      </c>
      <c r="I11" s="10">
        <v>0</v>
      </c>
      <c r="J11" s="10">
        <f>Электроэнергия!E11</f>
        <v>0</v>
      </c>
      <c r="K11" s="10">
        <f>Тепло!E11</f>
        <v>0</v>
      </c>
      <c r="L11" s="41">
        <f t="shared" si="0"/>
        <v>0</v>
      </c>
    </row>
    <row r="12" spans="1:12">
      <c r="A12" s="23" t="s">
        <v>30</v>
      </c>
      <c r="B12" s="9" t="s">
        <v>31</v>
      </c>
      <c r="C12" s="10">
        <v>0</v>
      </c>
      <c r="D12" s="10">
        <v>0</v>
      </c>
      <c r="E12" s="10">
        <f>Нефтепродукты!E12</f>
        <v>0</v>
      </c>
      <c r="F12" s="10">
        <f>Газ!E12</f>
        <v>-16979.599999999999</v>
      </c>
      <c r="G12" s="10">
        <f>ПТТ!E12</f>
        <v>0</v>
      </c>
      <c r="H12" s="10">
        <v>0</v>
      </c>
      <c r="I12" s="10">
        <v>0</v>
      </c>
      <c r="J12" s="10">
        <f>Электроэнергия!E12</f>
        <v>-147.88147880601636</v>
      </c>
      <c r="K12" s="10">
        <f>Тепло!E12</f>
        <v>15672</v>
      </c>
      <c r="L12" s="41">
        <f t="shared" si="0"/>
        <v>-1455.4814788060139</v>
      </c>
    </row>
    <row r="13" spans="1:12">
      <c r="A13" s="23" t="s">
        <v>32</v>
      </c>
      <c r="B13" s="9" t="s">
        <v>33</v>
      </c>
      <c r="C13" s="10">
        <v>0</v>
      </c>
      <c r="D13" s="10">
        <v>0</v>
      </c>
      <c r="E13" s="10">
        <f>Нефтепродукты!E13</f>
        <v>0</v>
      </c>
      <c r="F13" s="10">
        <f>Газ!E13</f>
        <v>0</v>
      </c>
      <c r="G13" s="10">
        <f>ПТТ!E13</f>
        <v>0</v>
      </c>
      <c r="H13" s="10">
        <v>0</v>
      </c>
      <c r="I13" s="10">
        <v>0</v>
      </c>
      <c r="J13" s="10">
        <f>Электроэнергия!E13</f>
        <v>0</v>
      </c>
      <c r="K13" s="10">
        <f>Тепло!E13</f>
        <v>0</v>
      </c>
      <c r="L13" s="41">
        <f t="shared" si="0"/>
        <v>0</v>
      </c>
    </row>
    <row r="14" spans="1:12">
      <c r="A14" s="20" t="s">
        <v>65</v>
      </c>
      <c r="B14" s="21" t="s">
        <v>21</v>
      </c>
      <c r="C14" s="22">
        <f t="shared" ref="C14:K14" si="4">SUM(C15:C17)</f>
        <v>0</v>
      </c>
      <c r="D14" s="22">
        <f t="shared" si="4"/>
        <v>0</v>
      </c>
      <c r="E14" s="22">
        <f t="shared" si="4"/>
        <v>0</v>
      </c>
      <c r="F14" s="22">
        <f t="shared" si="4"/>
        <v>0</v>
      </c>
      <c r="G14" s="22">
        <f t="shared" si="4"/>
        <v>0</v>
      </c>
      <c r="H14" s="22">
        <f t="shared" si="4"/>
        <v>0</v>
      </c>
      <c r="I14" s="22">
        <f t="shared" si="4"/>
        <v>0</v>
      </c>
      <c r="J14" s="22">
        <f t="shared" si="4"/>
        <v>0</v>
      </c>
      <c r="K14" s="22">
        <f t="shared" si="4"/>
        <v>0</v>
      </c>
      <c r="L14" s="43">
        <f t="shared" si="0"/>
        <v>0</v>
      </c>
    </row>
    <row r="15" spans="1:12">
      <c r="A15" s="23" t="s">
        <v>66</v>
      </c>
      <c r="B15" s="9" t="s">
        <v>34</v>
      </c>
      <c r="C15" s="10">
        <v>0</v>
      </c>
      <c r="D15" s="10">
        <v>0</v>
      </c>
      <c r="E15" s="10">
        <f>Нефтепродукты!E15</f>
        <v>0</v>
      </c>
      <c r="F15" s="10">
        <f>Газ!E15</f>
        <v>0</v>
      </c>
      <c r="G15" s="10">
        <f>ПТТ!E15</f>
        <v>0</v>
      </c>
      <c r="H15" s="10">
        <v>0</v>
      </c>
      <c r="I15" s="10">
        <v>0</v>
      </c>
      <c r="J15" s="10">
        <f>Электроэнергия!E15</f>
        <v>0</v>
      </c>
      <c r="K15" s="10">
        <f>Тепло!E15</f>
        <v>0</v>
      </c>
      <c r="L15" s="41">
        <f t="shared" si="0"/>
        <v>0</v>
      </c>
    </row>
    <row r="16" spans="1:12">
      <c r="A16" s="23" t="s">
        <v>35</v>
      </c>
      <c r="B16" s="9" t="s">
        <v>36</v>
      </c>
      <c r="C16" s="10">
        <v>0</v>
      </c>
      <c r="D16" s="10">
        <v>0</v>
      </c>
      <c r="E16" s="10">
        <f>Нефтепродукты!E16</f>
        <v>0</v>
      </c>
      <c r="F16" s="10">
        <f>Газ!E16</f>
        <v>0</v>
      </c>
      <c r="G16" s="10">
        <f>ПТТ!E16</f>
        <v>0</v>
      </c>
      <c r="H16" s="10">
        <v>0</v>
      </c>
      <c r="I16" s="10">
        <v>0</v>
      </c>
      <c r="J16" s="10">
        <f>Электроэнергия!E16</f>
        <v>0</v>
      </c>
      <c r="K16" s="10">
        <f>Тепло!E16</f>
        <v>0</v>
      </c>
      <c r="L16" s="41">
        <f t="shared" si="0"/>
        <v>0</v>
      </c>
    </row>
    <row r="17" spans="1:12">
      <c r="A17" s="23" t="s">
        <v>37</v>
      </c>
      <c r="B17" s="9" t="s">
        <v>38</v>
      </c>
      <c r="C17" s="10">
        <v>0</v>
      </c>
      <c r="D17" s="10">
        <v>0</v>
      </c>
      <c r="E17" s="10">
        <f>Нефтепродукты!E17</f>
        <v>0</v>
      </c>
      <c r="F17" s="10">
        <f>Газ!E17</f>
        <v>0</v>
      </c>
      <c r="G17" s="10">
        <f>ПТТ!E17</f>
        <v>0</v>
      </c>
      <c r="H17" s="10">
        <v>0</v>
      </c>
      <c r="I17" s="10">
        <v>0</v>
      </c>
      <c r="J17" s="10">
        <f>Электроэнергия!E17</f>
        <v>0</v>
      </c>
      <c r="K17" s="10">
        <f>Тепло!E17</f>
        <v>0</v>
      </c>
      <c r="L17" s="41">
        <f t="shared" si="0"/>
        <v>0</v>
      </c>
    </row>
    <row r="18" spans="1:12" s="15" customFormat="1">
      <c r="A18" s="12" t="s">
        <v>39</v>
      </c>
      <c r="B18" s="13" t="s">
        <v>22</v>
      </c>
      <c r="C18" s="14">
        <v>0</v>
      </c>
      <c r="D18" s="14">
        <v>0</v>
      </c>
      <c r="E18" s="14">
        <f>Нефтепродукты!E18</f>
        <v>0</v>
      </c>
      <c r="F18" s="14">
        <f>Газ!E18</f>
        <v>0</v>
      </c>
      <c r="G18" s="14">
        <f>ПТТ!E18</f>
        <v>0</v>
      </c>
      <c r="H18" s="14">
        <v>0</v>
      </c>
      <c r="I18" s="14">
        <v>0</v>
      </c>
      <c r="J18" s="14">
        <f>Электроэнергия!E18</f>
        <v>0</v>
      </c>
      <c r="K18" s="14">
        <f>Тепло!E18</f>
        <v>-690.5</v>
      </c>
      <c r="L18" s="35">
        <f t="shared" si="0"/>
        <v>-690.5</v>
      </c>
    </row>
    <row r="19" spans="1:12" s="15" customFormat="1">
      <c r="A19" s="24" t="s">
        <v>40</v>
      </c>
      <c r="B19" s="25" t="s">
        <v>41</v>
      </c>
      <c r="C19" s="26">
        <v>0</v>
      </c>
      <c r="D19" s="26">
        <v>0</v>
      </c>
      <c r="E19" s="26">
        <f>Нефтепродукты!E19</f>
        <v>0</v>
      </c>
      <c r="F19" s="26">
        <f>Газ!E19</f>
        <v>0</v>
      </c>
      <c r="G19" s="26">
        <f>ПТТ!E19</f>
        <v>0</v>
      </c>
      <c r="H19" s="26">
        <v>0</v>
      </c>
      <c r="I19" s="26">
        <v>0</v>
      </c>
      <c r="J19" s="26">
        <f>Электроэнергия!E19</f>
        <v>-1494.2</v>
      </c>
      <c r="K19" s="26">
        <f>Тепло!E19</f>
        <v>-1238.2</v>
      </c>
      <c r="L19" s="38">
        <f t="shared" si="0"/>
        <v>-2732.4</v>
      </c>
    </row>
    <row r="20" spans="1:12" s="15" customFormat="1">
      <c r="A20" s="12" t="s">
        <v>42</v>
      </c>
      <c r="B20" s="13" t="s">
        <v>43</v>
      </c>
      <c r="C20" s="14">
        <f t="shared" ref="C20:L20" si="5">C21+C22+C25+C26+C31+C32+C33</f>
        <v>0</v>
      </c>
      <c r="D20" s="14">
        <f t="shared" si="5"/>
        <v>0</v>
      </c>
      <c r="E20" s="14">
        <f t="shared" si="5"/>
        <v>5919.8</v>
      </c>
      <c r="F20" s="14">
        <f t="shared" si="5"/>
        <v>22428.699999999997</v>
      </c>
      <c r="G20" s="14">
        <f t="shared" si="5"/>
        <v>146</v>
      </c>
      <c r="H20" s="14">
        <f t="shared" si="5"/>
        <v>0</v>
      </c>
      <c r="I20" s="14">
        <f t="shared" si="5"/>
        <v>0</v>
      </c>
      <c r="J20" s="14">
        <f t="shared" si="5"/>
        <v>14800.400000000001</v>
      </c>
      <c r="K20" s="14">
        <f t="shared" si="5"/>
        <v>13801.5</v>
      </c>
      <c r="L20" s="14">
        <f t="shared" si="5"/>
        <v>57096.4</v>
      </c>
    </row>
    <row r="21" spans="1:12" s="15" customFormat="1">
      <c r="A21" s="27" t="s">
        <v>48</v>
      </c>
      <c r="B21" s="9" t="s">
        <v>56</v>
      </c>
      <c r="C21" s="10">
        <v>0</v>
      </c>
      <c r="D21" s="10">
        <v>0</v>
      </c>
      <c r="E21" s="10">
        <f>Нефтепродукты!E21</f>
        <v>0</v>
      </c>
      <c r="F21" s="10">
        <f>Газ!E21</f>
        <v>0</v>
      </c>
      <c r="G21" s="10">
        <f>ПТТ!E21</f>
        <v>0</v>
      </c>
      <c r="H21" s="10">
        <v>0</v>
      </c>
      <c r="I21" s="10">
        <v>0</v>
      </c>
      <c r="J21" s="10">
        <f>Электроэнергия!E21</f>
        <v>0</v>
      </c>
      <c r="K21" s="10">
        <f>Тепло!E21</f>
        <v>0</v>
      </c>
      <c r="L21" s="41">
        <f t="shared" si="0"/>
        <v>0</v>
      </c>
    </row>
    <row r="22" spans="1:12" s="15" customFormat="1">
      <c r="A22" s="27" t="s">
        <v>49</v>
      </c>
      <c r="B22" s="9" t="s">
        <v>44</v>
      </c>
      <c r="C22" s="10">
        <f t="shared" ref="C22:K22" si="6">SUM(C23:C24)</f>
        <v>0</v>
      </c>
      <c r="D22" s="10">
        <f t="shared" si="6"/>
        <v>0</v>
      </c>
      <c r="E22" s="10">
        <f t="shared" si="6"/>
        <v>1267</v>
      </c>
      <c r="F22" s="10">
        <f t="shared" si="6"/>
        <v>10400.799999999999</v>
      </c>
      <c r="G22" s="10">
        <f t="shared" si="6"/>
        <v>29.2</v>
      </c>
      <c r="H22" s="10">
        <f t="shared" si="6"/>
        <v>0</v>
      </c>
      <c r="I22" s="10">
        <f t="shared" si="6"/>
        <v>0</v>
      </c>
      <c r="J22" s="10">
        <f t="shared" si="6"/>
        <v>9703.2000000000007</v>
      </c>
      <c r="K22" s="10">
        <f t="shared" si="6"/>
        <v>292.2</v>
      </c>
      <c r="L22" s="41">
        <f t="shared" si="0"/>
        <v>21692.400000000001</v>
      </c>
    </row>
    <row r="23" spans="1:12" s="15" customFormat="1">
      <c r="A23" s="23" t="s">
        <v>80</v>
      </c>
      <c r="B23" s="9" t="s">
        <v>64</v>
      </c>
      <c r="C23" s="10">
        <v>0</v>
      </c>
      <c r="D23" s="10">
        <v>0</v>
      </c>
      <c r="E23" s="10">
        <f>Нефтепродукты!E23</f>
        <v>0</v>
      </c>
      <c r="F23" s="10">
        <f>Газ!E23</f>
        <v>9144.9</v>
      </c>
      <c r="G23" s="10">
        <f>ПТТ!E23</f>
        <v>0</v>
      </c>
      <c r="H23" s="10">
        <v>0</v>
      </c>
      <c r="I23" s="10">
        <v>0</v>
      </c>
      <c r="J23" s="10">
        <f>Электроэнергия!E23</f>
        <v>6270.6</v>
      </c>
      <c r="K23" s="10">
        <f>Тепло!E23</f>
        <v>132.5</v>
      </c>
      <c r="L23" s="41">
        <f t="shared" si="0"/>
        <v>15548</v>
      </c>
    </row>
    <row r="24" spans="1:12" s="15" customFormat="1">
      <c r="A24" s="23" t="s">
        <v>81</v>
      </c>
      <c r="B24" s="9" t="s">
        <v>68</v>
      </c>
      <c r="C24" s="10">
        <v>0</v>
      </c>
      <c r="D24" s="10">
        <v>0</v>
      </c>
      <c r="E24" s="10">
        <f>Нефтепродукты!E24</f>
        <v>1267</v>
      </c>
      <c r="F24" s="10">
        <f>Газ!E24</f>
        <v>1255.9000000000001</v>
      </c>
      <c r="G24" s="10">
        <f>ПТТ!E24</f>
        <v>29.2</v>
      </c>
      <c r="H24" s="10">
        <v>0</v>
      </c>
      <c r="I24" s="10">
        <v>0</v>
      </c>
      <c r="J24" s="10">
        <f>Электроэнергия!E24</f>
        <v>3432.6</v>
      </c>
      <c r="K24" s="10">
        <f>Тепло!E24</f>
        <v>159.69999999999999</v>
      </c>
      <c r="L24" s="41">
        <f t="shared" si="0"/>
        <v>6144.4</v>
      </c>
    </row>
    <row r="25" spans="1:12" s="15" customFormat="1">
      <c r="A25" s="27" t="s">
        <v>3</v>
      </c>
      <c r="B25" s="9" t="s">
        <v>57</v>
      </c>
      <c r="C25" s="10">
        <v>0</v>
      </c>
      <c r="D25" s="10">
        <v>0</v>
      </c>
      <c r="E25" s="10">
        <f>Нефтепродукты!E25</f>
        <v>0</v>
      </c>
      <c r="F25" s="10">
        <f>Газ!E25</f>
        <v>1018.2</v>
      </c>
      <c r="G25" s="10">
        <f>ПТТ!E25</f>
        <v>0</v>
      </c>
      <c r="H25" s="10">
        <v>0</v>
      </c>
      <c r="I25" s="10">
        <v>0</v>
      </c>
      <c r="J25" s="10">
        <f>Электроэнергия!E25</f>
        <v>62.8</v>
      </c>
      <c r="K25" s="10">
        <f>Тепло!E25</f>
        <v>27.1</v>
      </c>
      <c r="L25" s="41">
        <f t="shared" si="0"/>
        <v>1108.0999999999999</v>
      </c>
    </row>
    <row r="26" spans="1:12" s="15" customFormat="1">
      <c r="A26" s="27" t="s">
        <v>45</v>
      </c>
      <c r="B26" s="9" t="s">
        <v>46</v>
      </c>
      <c r="C26" s="10">
        <f t="shared" ref="C26:K26" si="7">SUM(C27:C30)</f>
        <v>0</v>
      </c>
      <c r="D26" s="10">
        <f t="shared" si="7"/>
        <v>0</v>
      </c>
      <c r="E26" s="10">
        <f t="shared" si="7"/>
        <v>2857.1</v>
      </c>
      <c r="F26" s="10">
        <f t="shared" si="7"/>
        <v>0</v>
      </c>
      <c r="G26" s="10">
        <f t="shared" si="7"/>
        <v>0</v>
      </c>
      <c r="H26" s="10">
        <f t="shared" si="7"/>
        <v>0</v>
      </c>
      <c r="I26" s="10">
        <f t="shared" si="7"/>
        <v>0</v>
      </c>
      <c r="J26" s="10">
        <f t="shared" si="7"/>
        <v>32.4</v>
      </c>
      <c r="K26" s="10">
        <f t="shared" si="7"/>
        <v>51.400000000000006</v>
      </c>
      <c r="L26" s="41">
        <f t="shared" si="0"/>
        <v>2940.9</v>
      </c>
    </row>
    <row r="27" spans="1:12" s="15" customFormat="1">
      <c r="A27" s="23" t="s">
        <v>51</v>
      </c>
      <c r="B27" s="9" t="s">
        <v>58</v>
      </c>
      <c r="C27" s="10">
        <v>0</v>
      </c>
      <c r="D27" s="10">
        <v>0</v>
      </c>
      <c r="E27" s="10">
        <f>Нефтепродукты!E27</f>
        <v>0</v>
      </c>
      <c r="F27" s="10">
        <f>Газ!E27</f>
        <v>0</v>
      </c>
      <c r="G27" s="10">
        <f>ПТТ!E27</f>
        <v>0</v>
      </c>
      <c r="H27" s="10">
        <v>0</v>
      </c>
      <c r="I27" s="10">
        <v>0</v>
      </c>
      <c r="J27" s="10">
        <f>Электроэнергия!E27</f>
        <v>0</v>
      </c>
      <c r="K27" s="10">
        <f>Тепло!E27</f>
        <v>0</v>
      </c>
      <c r="L27" s="41">
        <f t="shared" si="0"/>
        <v>0</v>
      </c>
    </row>
    <row r="28" spans="1:12" s="15" customFormat="1">
      <c r="A28" s="23" t="s">
        <v>50</v>
      </c>
      <c r="B28" s="9" t="s">
        <v>59</v>
      </c>
      <c r="C28" s="10">
        <v>0</v>
      </c>
      <c r="D28" s="10">
        <v>0</v>
      </c>
      <c r="E28" s="10">
        <f>Нефтепродукты!E28</f>
        <v>0</v>
      </c>
      <c r="F28" s="10">
        <f>Газ!E28</f>
        <v>0</v>
      </c>
      <c r="G28" s="10">
        <f>ПТТ!E28</f>
        <v>0</v>
      </c>
      <c r="H28" s="10">
        <v>0</v>
      </c>
      <c r="I28" s="10">
        <v>0</v>
      </c>
      <c r="J28" s="10">
        <f>Электроэнергия!E28</f>
        <v>0</v>
      </c>
      <c r="K28" s="10">
        <f>Тепло!E28</f>
        <v>0</v>
      </c>
      <c r="L28" s="41">
        <f t="shared" si="0"/>
        <v>0</v>
      </c>
    </row>
    <row r="29" spans="1:12" s="15" customFormat="1">
      <c r="A29" s="23" t="s">
        <v>52</v>
      </c>
      <c r="B29" s="9" t="s">
        <v>60</v>
      </c>
      <c r="C29" s="10">
        <v>0</v>
      </c>
      <c r="D29" s="10">
        <v>0</v>
      </c>
      <c r="E29" s="10">
        <f>Нефтепродукты!E29</f>
        <v>2857.1</v>
      </c>
      <c r="F29" s="10">
        <f>Газ!E29</f>
        <v>0</v>
      </c>
      <c r="G29" s="10">
        <f>ПТТ!E29</f>
        <v>0</v>
      </c>
      <c r="H29" s="10">
        <v>0</v>
      </c>
      <c r="I29" s="10">
        <v>0</v>
      </c>
      <c r="J29" s="10">
        <f>Электроэнергия!E29</f>
        <v>0</v>
      </c>
      <c r="K29" s="10">
        <f>Тепло!E29</f>
        <v>32.1</v>
      </c>
      <c r="L29" s="41">
        <f t="shared" si="0"/>
        <v>2889.2</v>
      </c>
    </row>
    <row r="30" spans="1:12" s="15" customFormat="1">
      <c r="A30" s="23" t="s">
        <v>53</v>
      </c>
      <c r="B30" s="9" t="s">
        <v>61</v>
      </c>
      <c r="C30" s="10">
        <v>0</v>
      </c>
      <c r="D30" s="10">
        <v>0</v>
      </c>
      <c r="E30" s="10">
        <f>Нефтепродукты!E30</f>
        <v>0</v>
      </c>
      <c r="F30" s="10">
        <f>Газ!E30</f>
        <v>0</v>
      </c>
      <c r="G30" s="10">
        <f>ПТТ!E30</f>
        <v>0</v>
      </c>
      <c r="H30" s="10">
        <v>0</v>
      </c>
      <c r="I30" s="10">
        <v>0</v>
      </c>
      <c r="J30" s="10">
        <f>Электроэнергия!E30</f>
        <v>32.4</v>
      </c>
      <c r="K30" s="10">
        <f>Тепло!E30</f>
        <v>19.3</v>
      </c>
      <c r="L30" s="41">
        <f t="shared" si="0"/>
        <v>51.7</v>
      </c>
    </row>
    <row r="31" spans="1:12" s="15" customFormat="1">
      <c r="A31" s="27" t="s">
        <v>54</v>
      </c>
      <c r="B31" s="9" t="s">
        <v>62</v>
      </c>
      <c r="C31" s="10">
        <v>0</v>
      </c>
      <c r="D31" s="10">
        <v>0</v>
      </c>
      <c r="E31" s="10">
        <f>Нефтепродукты!E31</f>
        <v>0</v>
      </c>
      <c r="F31" s="10">
        <f>Газ!E31</f>
        <v>3.9</v>
      </c>
      <c r="G31" s="10">
        <f>ПТТ!E31</f>
        <v>41.8</v>
      </c>
      <c r="H31" s="10">
        <v>0</v>
      </c>
      <c r="I31" s="10">
        <v>0</v>
      </c>
      <c r="J31" s="10">
        <f>Электроэнергия!E31</f>
        <v>531.20000000000005</v>
      </c>
      <c r="K31" s="10">
        <f>Тепло!E31</f>
        <v>1402.2</v>
      </c>
      <c r="L31" s="41">
        <f t="shared" si="0"/>
        <v>1979.1000000000001</v>
      </c>
    </row>
    <row r="32" spans="1:12" s="15" customFormat="1">
      <c r="A32" s="27" t="s">
        <v>1</v>
      </c>
      <c r="B32" s="9" t="s">
        <v>47</v>
      </c>
      <c r="C32" s="10">
        <v>0</v>
      </c>
      <c r="D32" s="10">
        <v>0</v>
      </c>
      <c r="E32" s="10">
        <f>Нефтепродукты!E32</f>
        <v>1791.4</v>
      </c>
      <c r="F32" s="10">
        <f>Газ!E32</f>
        <v>11005.8</v>
      </c>
      <c r="G32" s="10">
        <f>ПТТ!E32</f>
        <v>73.900000000000006</v>
      </c>
      <c r="H32" s="10">
        <v>0</v>
      </c>
      <c r="I32" s="10">
        <v>0</v>
      </c>
      <c r="J32" s="10">
        <f>Электроэнергия!E32</f>
        <v>4470.8</v>
      </c>
      <c r="K32" s="10">
        <f>Тепло!E32</f>
        <v>12028.6</v>
      </c>
      <c r="L32" s="41">
        <f t="shared" si="0"/>
        <v>29370.5</v>
      </c>
    </row>
    <row r="33" spans="1:12" s="40" customFormat="1" ht="25.5">
      <c r="A33" s="39" t="s">
        <v>67</v>
      </c>
      <c r="B33" s="30" t="s">
        <v>63</v>
      </c>
      <c r="C33" s="35">
        <v>0</v>
      </c>
      <c r="D33" s="35">
        <v>0</v>
      </c>
      <c r="E33" s="35">
        <f>Нефтепродукты!E33</f>
        <v>4.3</v>
      </c>
      <c r="F33" s="35">
        <f>Газ!E33</f>
        <v>0</v>
      </c>
      <c r="G33" s="35">
        <f>ПТТ!E33</f>
        <v>1.1000000000000001</v>
      </c>
      <c r="H33" s="35">
        <v>0</v>
      </c>
      <c r="I33" s="35">
        <v>0</v>
      </c>
      <c r="J33" s="35">
        <f>Электроэнергия!E33</f>
        <v>0</v>
      </c>
      <c r="K33" s="35">
        <f>Тепло!E33</f>
        <v>0</v>
      </c>
      <c r="L33" s="35">
        <f t="shared" si="0"/>
        <v>5.4</v>
      </c>
    </row>
    <row r="35" spans="1:12">
      <c r="F35" s="44"/>
    </row>
    <row r="37" spans="1:12">
      <c r="A37" s="11"/>
    </row>
    <row r="38" spans="1:12">
      <c r="A38" s="11"/>
    </row>
    <row r="39" spans="1:12">
      <c r="A39" s="11"/>
    </row>
    <row r="40" spans="1:12">
      <c r="A40" s="11"/>
    </row>
    <row r="41" spans="1:12" s="9" customFormat="1">
      <c r="A41" s="11"/>
      <c r="C41" s="11"/>
      <c r="D41" s="11"/>
      <c r="E41" s="11"/>
      <c r="F41" s="11"/>
      <c r="G41" s="11"/>
      <c r="H41" s="11"/>
      <c r="I41" s="11"/>
      <c r="J41" s="11"/>
      <c r="K41" s="11"/>
      <c r="L41" s="11"/>
    </row>
    <row r="42" spans="1:12" s="9" customFormat="1">
      <c r="A42" s="11"/>
      <c r="C42" s="11"/>
      <c r="D42" s="11"/>
      <c r="E42" s="11"/>
      <c r="F42" s="11"/>
      <c r="G42" s="11"/>
      <c r="H42" s="11"/>
      <c r="I42" s="11"/>
      <c r="J42" s="11"/>
      <c r="K42" s="11"/>
      <c r="L42" s="11"/>
    </row>
    <row r="43" spans="1:12" s="9" customFormat="1">
      <c r="A43" s="11"/>
      <c r="C43" s="11"/>
      <c r="D43" s="11"/>
      <c r="E43" s="11"/>
      <c r="F43" s="11"/>
      <c r="G43" s="11"/>
      <c r="H43" s="11"/>
      <c r="I43" s="11"/>
      <c r="J43" s="11"/>
      <c r="K43" s="11"/>
      <c r="L43" s="11"/>
    </row>
    <row r="44" spans="1:12" s="9" customFormat="1">
      <c r="A44" s="11"/>
      <c r="C44" s="11"/>
      <c r="D44" s="11"/>
      <c r="E44" s="11"/>
      <c r="F44" s="11"/>
      <c r="G44" s="11"/>
      <c r="H44" s="11"/>
      <c r="I44" s="11"/>
      <c r="J44" s="11"/>
      <c r="K44" s="11"/>
      <c r="L44" s="11"/>
    </row>
    <row r="45" spans="1:12" s="9" customFormat="1">
      <c r="A45" s="11"/>
      <c r="C45" s="11"/>
      <c r="D45" s="11"/>
      <c r="E45" s="11"/>
      <c r="F45" s="11"/>
      <c r="G45" s="11"/>
      <c r="H45" s="11"/>
      <c r="I45" s="11"/>
      <c r="J45" s="11"/>
      <c r="K45" s="11"/>
      <c r="L45" s="11"/>
    </row>
    <row r="46" spans="1:12" s="9" customFormat="1">
      <c r="A46" s="11"/>
      <c r="C46" s="11"/>
      <c r="D46" s="11"/>
      <c r="E46" s="11"/>
      <c r="F46" s="11"/>
      <c r="G46" s="11"/>
      <c r="H46" s="11"/>
      <c r="I46" s="11"/>
      <c r="J46" s="11"/>
      <c r="K46" s="11"/>
      <c r="L46" s="11"/>
    </row>
    <row r="47" spans="1:12" s="9" customFormat="1">
      <c r="A47" s="11"/>
      <c r="C47" s="11"/>
      <c r="D47" s="11"/>
      <c r="E47" s="11"/>
      <c r="F47" s="11"/>
      <c r="G47" s="11"/>
      <c r="H47" s="11"/>
      <c r="I47" s="11"/>
      <c r="J47" s="11"/>
      <c r="K47" s="11"/>
      <c r="L47" s="11"/>
    </row>
    <row r="48" spans="1:12" s="9" customFormat="1">
      <c r="A48" s="11"/>
      <c r="C48" s="11"/>
      <c r="D48" s="11"/>
      <c r="E48" s="11"/>
      <c r="F48" s="11"/>
      <c r="G48" s="11"/>
      <c r="H48" s="11"/>
      <c r="I48" s="11"/>
      <c r="J48" s="11"/>
      <c r="K48" s="11"/>
      <c r="L48" s="11"/>
    </row>
    <row r="49" spans="1:12" s="9" customFormat="1">
      <c r="A49" s="11"/>
      <c r="C49" s="11"/>
      <c r="D49" s="11"/>
      <c r="E49" s="11"/>
      <c r="F49" s="11"/>
      <c r="G49" s="11"/>
      <c r="H49" s="11"/>
      <c r="I49" s="11"/>
      <c r="J49" s="11"/>
      <c r="K49" s="11"/>
      <c r="L49" s="11"/>
    </row>
    <row r="50" spans="1:12" s="9" customFormat="1">
      <c r="A50" s="11"/>
      <c r="C50" s="11"/>
      <c r="D50" s="11"/>
      <c r="E50" s="11"/>
      <c r="F50" s="11"/>
      <c r="G50" s="11"/>
      <c r="H50" s="11"/>
      <c r="I50" s="11"/>
      <c r="J50" s="11"/>
      <c r="K50" s="11"/>
      <c r="L50" s="11"/>
    </row>
    <row r="51" spans="1:12" s="9" customFormat="1">
      <c r="A51" s="11"/>
      <c r="C51" s="11"/>
      <c r="D51" s="11"/>
      <c r="E51" s="11"/>
      <c r="F51" s="11"/>
      <c r="G51" s="11"/>
      <c r="H51" s="11"/>
      <c r="I51" s="11"/>
      <c r="J51" s="11"/>
      <c r="K51" s="11"/>
      <c r="L51" s="11"/>
    </row>
    <row r="52" spans="1:12" s="9" customFormat="1">
      <c r="A52" s="11"/>
      <c r="C52" s="11"/>
      <c r="D52" s="11"/>
      <c r="E52" s="11"/>
      <c r="F52" s="11"/>
      <c r="G52" s="11"/>
      <c r="H52" s="11"/>
      <c r="I52" s="11"/>
      <c r="J52" s="11"/>
      <c r="K52" s="11"/>
      <c r="L52" s="11"/>
    </row>
  </sheetData>
  <pageMargins left="0.98425196850393704" right="0.23622047244094491" top="0.74803149606299213" bottom="0.74803149606299213" header="0.31496062992125984" footer="0.31496062992125984"/>
  <pageSetup paperSize="8" scale="9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2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L35" sqref="A1:L35"/>
    </sheetView>
  </sheetViews>
  <sheetFormatPr defaultRowHeight="12.75"/>
  <cols>
    <col min="1" max="1" width="50.7109375" style="8" customWidth="1"/>
    <col min="2" max="2" width="8.7109375" style="9" customWidth="1"/>
    <col min="3" max="12" width="14.7109375" style="11" customWidth="1"/>
    <col min="13" max="16384" width="9.140625" style="11"/>
  </cols>
  <sheetData>
    <row r="1" spans="1:12" s="4" customFormat="1" ht="50.1" customHeight="1">
      <c r="A1" s="1" t="s">
        <v>90</v>
      </c>
      <c r="B1" s="2" t="s">
        <v>4</v>
      </c>
      <c r="C1" s="3" t="s">
        <v>5</v>
      </c>
      <c r="D1" s="3" t="s">
        <v>6</v>
      </c>
      <c r="E1" s="3" t="s">
        <v>7</v>
      </c>
      <c r="F1" s="3" t="s">
        <v>70</v>
      </c>
      <c r="G1" s="3" t="s">
        <v>8</v>
      </c>
      <c r="H1" s="3" t="s">
        <v>69</v>
      </c>
      <c r="I1" s="3" t="s">
        <v>9</v>
      </c>
      <c r="J1" s="3" t="s">
        <v>10</v>
      </c>
      <c r="K1" s="3" t="s">
        <v>11</v>
      </c>
      <c r="L1" s="1" t="s">
        <v>12</v>
      </c>
    </row>
    <row r="2" spans="1:12" s="7" customFormat="1">
      <c r="A2" s="5"/>
      <c r="B2" s="6"/>
      <c r="C2" s="7" t="s">
        <v>13</v>
      </c>
      <c r="D2" s="7" t="s">
        <v>14</v>
      </c>
      <c r="E2" s="7" t="s">
        <v>15</v>
      </c>
      <c r="F2" s="7" t="s">
        <v>16</v>
      </c>
      <c r="G2" s="7" t="s">
        <v>17</v>
      </c>
      <c r="H2" s="7" t="s">
        <v>18</v>
      </c>
      <c r="I2" s="7" t="s">
        <v>19</v>
      </c>
      <c r="J2" s="7" t="s">
        <v>20</v>
      </c>
      <c r="K2" s="7" t="s">
        <v>21</v>
      </c>
      <c r="L2" s="6" t="s">
        <v>22</v>
      </c>
    </row>
    <row r="3" spans="1:12">
      <c r="A3" s="8" t="s">
        <v>23</v>
      </c>
      <c r="B3" s="9" t="s">
        <v>13</v>
      </c>
      <c r="C3" s="10">
        <v>0</v>
      </c>
      <c r="D3" s="10">
        <v>0</v>
      </c>
      <c r="E3" s="10">
        <f>Нефтепродукты!F3</f>
        <v>0</v>
      </c>
      <c r="F3" s="10">
        <f>Газ!F3</f>
        <v>0</v>
      </c>
      <c r="G3" s="10">
        <f>ПТТ!F3</f>
        <v>0</v>
      </c>
      <c r="H3" s="10">
        <v>0</v>
      </c>
      <c r="I3" s="10">
        <v>0</v>
      </c>
      <c r="J3" s="10">
        <f>Электроэнергия!F3</f>
        <v>0</v>
      </c>
      <c r="K3" s="10">
        <f>Тепло!F3</f>
        <v>0</v>
      </c>
      <c r="L3" s="41">
        <f t="shared" ref="L3:L33" si="0">SUM(C3:K3)</f>
        <v>0</v>
      </c>
    </row>
    <row r="4" spans="1:12">
      <c r="A4" s="8" t="s">
        <v>24</v>
      </c>
      <c r="B4" s="9" t="s">
        <v>14</v>
      </c>
      <c r="C4" s="10">
        <v>0</v>
      </c>
      <c r="D4" s="10">
        <v>0</v>
      </c>
      <c r="E4" s="10">
        <f>Нефтепродукты!F4</f>
        <v>5942</v>
      </c>
      <c r="F4" s="10">
        <f>Газ!F4</f>
        <v>39447.300000000003</v>
      </c>
      <c r="G4" s="10">
        <f>ПТТ!F4</f>
        <v>144.30000000000001</v>
      </c>
      <c r="H4" s="10">
        <v>0</v>
      </c>
      <c r="I4" s="10">
        <v>0</v>
      </c>
      <c r="J4" s="10">
        <f>Электроэнергия!F4</f>
        <v>16460.2</v>
      </c>
      <c r="K4" s="10">
        <f>Тепло!F4</f>
        <v>54</v>
      </c>
      <c r="L4" s="41">
        <f t="shared" si="0"/>
        <v>62047.8</v>
      </c>
    </row>
    <row r="5" spans="1:12">
      <c r="A5" s="8" t="s">
        <v>25</v>
      </c>
      <c r="B5" s="9" t="s">
        <v>15</v>
      </c>
      <c r="C5" s="10">
        <v>0</v>
      </c>
      <c r="D5" s="10">
        <v>0</v>
      </c>
      <c r="E5" s="10">
        <f>Нефтепродукты!F5</f>
        <v>0</v>
      </c>
      <c r="F5" s="10">
        <f>Газ!F5</f>
        <v>0</v>
      </c>
      <c r="G5" s="10">
        <f>ПТТ!F5</f>
        <v>0</v>
      </c>
      <c r="H5" s="10">
        <v>0</v>
      </c>
      <c r="I5" s="10">
        <v>0</v>
      </c>
      <c r="J5" s="10">
        <f>Электроэнергия!F5</f>
        <v>0</v>
      </c>
      <c r="K5" s="10">
        <f>Тепло!F5</f>
        <v>0</v>
      </c>
      <c r="L5" s="41">
        <f t="shared" si="0"/>
        <v>0</v>
      </c>
    </row>
    <row r="6" spans="1:12">
      <c r="A6" s="8" t="s">
        <v>2</v>
      </c>
      <c r="B6" s="9" t="s">
        <v>16</v>
      </c>
      <c r="C6" s="10">
        <v>0</v>
      </c>
      <c r="D6" s="10">
        <v>0</v>
      </c>
      <c r="E6" s="10">
        <f>Нефтепродукты!F6</f>
        <v>0</v>
      </c>
      <c r="F6" s="10">
        <f>Газ!F6</f>
        <v>0</v>
      </c>
      <c r="G6" s="10">
        <f>ПТТ!F6</f>
        <v>-2</v>
      </c>
      <c r="H6" s="10">
        <v>0</v>
      </c>
      <c r="I6" s="10">
        <v>0</v>
      </c>
      <c r="J6" s="10">
        <f>Электроэнергия!F6</f>
        <v>0</v>
      </c>
      <c r="K6" s="10">
        <f>Тепло!F6</f>
        <v>0</v>
      </c>
      <c r="L6" s="41">
        <f t="shared" si="0"/>
        <v>-2</v>
      </c>
    </row>
    <row r="7" spans="1:12" s="15" customFormat="1">
      <c r="A7" s="12" t="s">
        <v>26</v>
      </c>
      <c r="B7" s="13" t="s">
        <v>17</v>
      </c>
      <c r="C7" s="14">
        <f t="shared" ref="C7:K7" si="1">SUM(C3:C6)</f>
        <v>0</v>
      </c>
      <c r="D7" s="14">
        <f t="shared" si="1"/>
        <v>0</v>
      </c>
      <c r="E7" s="14">
        <f t="shared" si="1"/>
        <v>5942</v>
      </c>
      <c r="F7" s="14">
        <f t="shared" si="1"/>
        <v>39447.300000000003</v>
      </c>
      <c r="G7" s="14">
        <f t="shared" si="1"/>
        <v>142.30000000000001</v>
      </c>
      <c r="H7" s="14">
        <f t="shared" si="1"/>
        <v>0</v>
      </c>
      <c r="I7" s="14">
        <f t="shared" si="1"/>
        <v>0</v>
      </c>
      <c r="J7" s="14">
        <f t="shared" si="1"/>
        <v>16460.2</v>
      </c>
      <c r="K7" s="14">
        <f t="shared" si="1"/>
        <v>54</v>
      </c>
      <c r="L7" s="35">
        <f t="shared" si="0"/>
        <v>62045.8</v>
      </c>
    </row>
    <row r="8" spans="1:12">
      <c r="A8" s="8" t="s">
        <v>0</v>
      </c>
      <c r="B8" s="9" t="s">
        <v>18</v>
      </c>
      <c r="C8" s="16">
        <f>ROUND(C7+C9+C10+C14+C18+C19-C20,1)</f>
        <v>0</v>
      </c>
      <c r="D8" s="16">
        <f t="shared" ref="D8:K8" si="2">ROUND(D7+D9+D10+D14+D18+D19-D20,1)</f>
        <v>0</v>
      </c>
      <c r="E8" s="16">
        <f t="shared" si="2"/>
        <v>0</v>
      </c>
      <c r="F8" s="16">
        <f t="shared" si="2"/>
        <v>0</v>
      </c>
      <c r="G8" s="16">
        <f t="shared" si="2"/>
        <v>0</v>
      </c>
      <c r="H8" s="16">
        <f t="shared" si="2"/>
        <v>0</v>
      </c>
      <c r="I8" s="16">
        <f t="shared" si="2"/>
        <v>0</v>
      </c>
      <c r="J8" s="16">
        <f t="shared" si="2"/>
        <v>0</v>
      </c>
      <c r="K8" s="16">
        <f t="shared" si="2"/>
        <v>0</v>
      </c>
      <c r="L8" s="10">
        <f t="shared" si="0"/>
        <v>0</v>
      </c>
    </row>
    <row r="9" spans="1:12">
      <c r="A9" s="17" t="s">
        <v>27</v>
      </c>
      <c r="B9" s="18" t="s">
        <v>19</v>
      </c>
      <c r="C9" s="19">
        <v>0</v>
      </c>
      <c r="D9" s="19">
        <v>0</v>
      </c>
      <c r="E9" s="19">
        <f>Нефтепродукты!F9</f>
        <v>0</v>
      </c>
      <c r="F9" s="19">
        <f>Газ!F9</f>
        <v>0</v>
      </c>
      <c r="G9" s="19">
        <f>ПТТ!F9</f>
        <v>0</v>
      </c>
      <c r="H9" s="19">
        <v>0</v>
      </c>
      <c r="I9" s="19">
        <v>0</v>
      </c>
      <c r="J9" s="19">
        <f>Электроэнергия!F9</f>
        <v>0</v>
      </c>
      <c r="K9" s="19">
        <f>Тепло!F9</f>
        <v>0</v>
      </c>
      <c r="L9" s="42">
        <f t="shared" si="0"/>
        <v>0</v>
      </c>
    </row>
    <row r="10" spans="1:12">
      <c r="A10" s="20" t="s">
        <v>55</v>
      </c>
      <c r="B10" s="21" t="s">
        <v>20</v>
      </c>
      <c r="C10" s="22">
        <f t="shared" ref="C10:K10" si="3">SUM(C11:C13)</f>
        <v>0</v>
      </c>
      <c r="D10" s="22">
        <f t="shared" si="3"/>
        <v>0</v>
      </c>
      <c r="E10" s="22">
        <f t="shared" si="3"/>
        <v>0</v>
      </c>
      <c r="F10" s="22">
        <f t="shared" si="3"/>
        <v>-17014.3</v>
      </c>
      <c r="G10" s="22">
        <f t="shared" si="3"/>
        <v>0</v>
      </c>
      <c r="H10" s="22">
        <f t="shared" si="3"/>
        <v>0</v>
      </c>
      <c r="I10" s="22">
        <f t="shared" si="3"/>
        <v>0</v>
      </c>
      <c r="J10" s="22">
        <f t="shared" si="3"/>
        <v>-148.18343180000517</v>
      </c>
      <c r="K10" s="22">
        <f t="shared" si="3"/>
        <v>15704</v>
      </c>
      <c r="L10" s="43">
        <f t="shared" si="0"/>
        <v>-1458.483431800003</v>
      </c>
    </row>
    <row r="11" spans="1:12">
      <c r="A11" s="23" t="s">
        <v>28</v>
      </c>
      <c r="B11" s="9" t="s">
        <v>29</v>
      </c>
      <c r="C11" s="10">
        <v>0</v>
      </c>
      <c r="D11" s="10">
        <v>0</v>
      </c>
      <c r="E11" s="10">
        <f>Нефтепродукты!F11</f>
        <v>0</v>
      </c>
      <c r="F11" s="10">
        <f>Газ!F11</f>
        <v>0</v>
      </c>
      <c r="G11" s="10">
        <f>ПТТ!F11</f>
        <v>0</v>
      </c>
      <c r="H11" s="10">
        <v>0</v>
      </c>
      <c r="I11" s="10">
        <v>0</v>
      </c>
      <c r="J11" s="10">
        <f>Электроэнергия!F11</f>
        <v>0</v>
      </c>
      <c r="K11" s="10">
        <f>Тепло!F11</f>
        <v>0</v>
      </c>
      <c r="L11" s="41">
        <f t="shared" si="0"/>
        <v>0</v>
      </c>
    </row>
    <row r="12" spans="1:12">
      <c r="A12" s="23" t="s">
        <v>30</v>
      </c>
      <c r="B12" s="9" t="s">
        <v>31</v>
      </c>
      <c r="C12" s="10">
        <v>0</v>
      </c>
      <c r="D12" s="10">
        <v>0</v>
      </c>
      <c r="E12" s="10">
        <f>Нефтепродукты!F12</f>
        <v>0</v>
      </c>
      <c r="F12" s="10">
        <f>Газ!F12</f>
        <v>-17014.3</v>
      </c>
      <c r="G12" s="10">
        <f>ПТТ!F12</f>
        <v>0</v>
      </c>
      <c r="H12" s="10">
        <v>0</v>
      </c>
      <c r="I12" s="10">
        <v>0</v>
      </c>
      <c r="J12" s="10">
        <f>Электроэнергия!F12</f>
        <v>-148.18343180000517</v>
      </c>
      <c r="K12" s="10">
        <f>Тепло!F12</f>
        <v>15704</v>
      </c>
      <c r="L12" s="41">
        <f t="shared" si="0"/>
        <v>-1458.483431800003</v>
      </c>
    </row>
    <row r="13" spans="1:12">
      <c r="A13" s="23" t="s">
        <v>32</v>
      </c>
      <c r="B13" s="9" t="s">
        <v>33</v>
      </c>
      <c r="C13" s="10">
        <v>0</v>
      </c>
      <c r="D13" s="10">
        <v>0</v>
      </c>
      <c r="E13" s="10">
        <f>Нефтепродукты!F13</f>
        <v>0</v>
      </c>
      <c r="F13" s="10">
        <f>Газ!F13</f>
        <v>0</v>
      </c>
      <c r="G13" s="10">
        <f>ПТТ!F13</f>
        <v>0</v>
      </c>
      <c r="H13" s="10">
        <v>0</v>
      </c>
      <c r="I13" s="10">
        <v>0</v>
      </c>
      <c r="J13" s="10">
        <f>Электроэнергия!F13</f>
        <v>0</v>
      </c>
      <c r="K13" s="10">
        <f>Тепло!F13</f>
        <v>0</v>
      </c>
      <c r="L13" s="41">
        <f t="shared" si="0"/>
        <v>0</v>
      </c>
    </row>
    <row r="14" spans="1:12">
      <c r="A14" s="20" t="s">
        <v>65</v>
      </c>
      <c r="B14" s="21" t="s">
        <v>21</v>
      </c>
      <c r="C14" s="22">
        <f t="shared" ref="C14:K14" si="4">SUM(C15:C17)</f>
        <v>0</v>
      </c>
      <c r="D14" s="22">
        <f t="shared" si="4"/>
        <v>0</v>
      </c>
      <c r="E14" s="22">
        <f t="shared" si="4"/>
        <v>0</v>
      </c>
      <c r="F14" s="22">
        <f t="shared" si="4"/>
        <v>0</v>
      </c>
      <c r="G14" s="22">
        <f t="shared" si="4"/>
        <v>0</v>
      </c>
      <c r="H14" s="22">
        <f t="shared" si="4"/>
        <v>0</v>
      </c>
      <c r="I14" s="22">
        <f t="shared" si="4"/>
        <v>0</v>
      </c>
      <c r="J14" s="22">
        <f t="shared" si="4"/>
        <v>0</v>
      </c>
      <c r="K14" s="22">
        <f t="shared" si="4"/>
        <v>0</v>
      </c>
      <c r="L14" s="43">
        <f t="shared" si="0"/>
        <v>0</v>
      </c>
    </row>
    <row r="15" spans="1:12">
      <c r="A15" s="23" t="s">
        <v>66</v>
      </c>
      <c r="B15" s="9" t="s">
        <v>34</v>
      </c>
      <c r="C15" s="10">
        <v>0</v>
      </c>
      <c r="D15" s="10">
        <v>0</v>
      </c>
      <c r="E15" s="10">
        <f>Нефтепродукты!F15</f>
        <v>0</v>
      </c>
      <c r="F15" s="10">
        <f>Газ!F15</f>
        <v>0</v>
      </c>
      <c r="G15" s="10">
        <f>ПТТ!F15</f>
        <v>0</v>
      </c>
      <c r="H15" s="10">
        <v>0</v>
      </c>
      <c r="I15" s="10">
        <v>0</v>
      </c>
      <c r="J15" s="10">
        <f>Электроэнергия!F15</f>
        <v>0</v>
      </c>
      <c r="K15" s="10">
        <f>Тепло!F15</f>
        <v>0</v>
      </c>
      <c r="L15" s="41">
        <f t="shared" si="0"/>
        <v>0</v>
      </c>
    </row>
    <row r="16" spans="1:12">
      <c r="A16" s="23" t="s">
        <v>35</v>
      </c>
      <c r="B16" s="9" t="s">
        <v>36</v>
      </c>
      <c r="C16" s="10">
        <v>0</v>
      </c>
      <c r="D16" s="10">
        <v>0</v>
      </c>
      <c r="E16" s="10">
        <f>Нефтепродукты!F16</f>
        <v>0</v>
      </c>
      <c r="F16" s="10">
        <f>Газ!F16</f>
        <v>0</v>
      </c>
      <c r="G16" s="10">
        <f>ПТТ!F16</f>
        <v>0</v>
      </c>
      <c r="H16" s="10">
        <v>0</v>
      </c>
      <c r="I16" s="10">
        <v>0</v>
      </c>
      <c r="J16" s="10">
        <f>Электроэнергия!F16</f>
        <v>0</v>
      </c>
      <c r="K16" s="10">
        <f>Тепло!F16</f>
        <v>0</v>
      </c>
      <c r="L16" s="41">
        <f t="shared" si="0"/>
        <v>0</v>
      </c>
    </row>
    <row r="17" spans="1:12">
      <c r="A17" s="23" t="s">
        <v>37</v>
      </c>
      <c r="B17" s="9" t="s">
        <v>38</v>
      </c>
      <c r="C17" s="10">
        <v>0</v>
      </c>
      <c r="D17" s="10">
        <v>0</v>
      </c>
      <c r="E17" s="10">
        <f>Нефтепродукты!F17</f>
        <v>0</v>
      </c>
      <c r="F17" s="10">
        <f>Газ!F17</f>
        <v>0</v>
      </c>
      <c r="G17" s="10">
        <f>ПТТ!F17</f>
        <v>0</v>
      </c>
      <c r="H17" s="10">
        <v>0</v>
      </c>
      <c r="I17" s="10">
        <v>0</v>
      </c>
      <c r="J17" s="10">
        <f>Электроэнергия!F17</f>
        <v>0</v>
      </c>
      <c r="K17" s="10">
        <f>Тепло!F17</f>
        <v>0</v>
      </c>
      <c r="L17" s="41">
        <f t="shared" si="0"/>
        <v>0</v>
      </c>
    </row>
    <row r="18" spans="1:12" s="15" customFormat="1">
      <c r="A18" s="12" t="s">
        <v>39</v>
      </c>
      <c r="B18" s="13" t="s">
        <v>22</v>
      </c>
      <c r="C18" s="14">
        <v>0</v>
      </c>
      <c r="D18" s="14">
        <v>0</v>
      </c>
      <c r="E18" s="14">
        <f>Нефтепродукты!F18</f>
        <v>0</v>
      </c>
      <c r="F18" s="14">
        <f>Газ!F18</f>
        <v>0</v>
      </c>
      <c r="G18" s="14">
        <f>ПТТ!F18</f>
        <v>0</v>
      </c>
      <c r="H18" s="14">
        <v>0</v>
      </c>
      <c r="I18" s="14">
        <v>0</v>
      </c>
      <c r="J18" s="14">
        <f>Электроэнергия!F18</f>
        <v>0</v>
      </c>
      <c r="K18" s="14">
        <f>Тепло!F18</f>
        <v>-698</v>
      </c>
      <c r="L18" s="35">
        <f t="shared" si="0"/>
        <v>-698</v>
      </c>
    </row>
    <row r="19" spans="1:12" s="15" customFormat="1">
      <c r="A19" s="24" t="s">
        <v>40</v>
      </c>
      <c r="B19" s="25" t="s">
        <v>41</v>
      </c>
      <c r="C19" s="26">
        <v>0</v>
      </c>
      <c r="D19" s="26">
        <v>0</v>
      </c>
      <c r="E19" s="26">
        <f>Нефтепродукты!F19</f>
        <v>0</v>
      </c>
      <c r="F19" s="26">
        <f>Газ!F19</f>
        <v>0</v>
      </c>
      <c r="G19" s="26">
        <f>ПТТ!F19</f>
        <v>0</v>
      </c>
      <c r="H19" s="26">
        <v>0</v>
      </c>
      <c r="I19" s="26">
        <v>0</v>
      </c>
      <c r="J19" s="26">
        <f>Электроэнергия!F19</f>
        <v>-1495.8</v>
      </c>
      <c r="K19" s="26">
        <f>Тепло!F19</f>
        <v>-1252</v>
      </c>
      <c r="L19" s="38">
        <f t="shared" si="0"/>
        <v>-2747.8</v>
      </c>
    </row>
    <row r="20" spans="1:12" s="15" customFormat="1">
      <c r="A20" s="12" t="s">
        <v>42</v>
      </c>
      <c r="B20" s="13" t="s">
        <v>43</v>
      </c>
      <c r="C20" s="14">
        <f t="shared" ref="C20:L20" si="5">C21+C22+C25+C26+C31+C32+C33</f>
        <v>0</v>
      </c>
      <c r="D20" s="14">
        <f t="shared" si="5"/>
        <v>0</v>
      </c>
      <c r="E20" s="14">
        <f t="shared" si="5"/>
        <v>5942</v>
      </c>
      <c r="F20" s="14">
        <f t="shared" si="5"/>
        <v>22433</v>
      </c>
      <c r="G20" s="14">
        <f t="shared" si="5"/>
        <v>142.30000000000001</v>
      </c>
      <c r="H20" s="14">
        <f t="shared" si="5"/>
        <v>0</v>
      </c>
      <c r="I20" s="14">
        <f t="shared" si="5"/>
        <v>0</v>
      </c>
      <c r="J20" s="14">
        <f t="shared" si="5"/>
        <v>14816.199999999997</v>
      </c>
      <c r="K20" s="14">
        <f t="shared" si="5"/>
        <v>13808</v>
      </c>
      <c r="L20" s="14">
        <f t="shared" si="5"/>
        <v>57141.499999999993</v>
      </c>
    </row>
    <row r="21" spans="1:12" s="15" customFormat="1">
      <c r="A21" s="27" t="s">
        <v>48</v>
      </c>
      <c r="B21" s="9" t="s">
        <v>56</v>
      </c>
      <c r="C21" s="10">
        <v>0</v>
      </c>
      <c r="D21" s="10">
        <v>0</v>
      </c>
      <c r="E21" s="10">
        <f>Нефтепродукты!F21</f>
        <v>0</v>
      </c>
      <c r="F21" s="10">
        <f>Газ!F21</f>
        <v>0</v>
      </c>
      <c r="G21" s="10">
        <f>ПТТ!F21</f>
        <v>0</v>
      </c>
      <c r="H21" s="10">
        <v>0</v>
      </c>
      <c r="I21" s="10">
        <v>0</v>
      </c>
      <c r="J21" s="10">
        <f>Электроэнергия!F21</f>
        <v>0</v>
      </c>
      <c r="K21" s="10">
        <f>Тепло!F21</f>
        <v>0</v>
      </c>
      <c r="L21" s="41">
        <f t="shared" si="0"/>
        <v>0</v>
      </c>
    </row>
    <row r="22" spans="1:12" s="15" customFormat="1">
      <c r="A22" s="27" t="s">
        <v>49</v>
      </c>
      <c r="B22" s="9" t="s">
        <v>44</v>
      </c>
      <c r="C22" s="10">
        <f t="shared" ref="C22:K22" si="6">SUM(C23:C24)</f>
        <v>0</v>
      </c>
      <c r="D22" s="10">
        <f t="shared" si="6"/>
        <v>0</v>
      </c>
      <c r="E22" s="10">
        <f t="shared" si="6"/>
        <v>1272.8</v>
      </c>
      <c r="F22" s="10">
        <f t="shared" si="6"/>
        <v>10401.9</v>
      </c>
      <c r="G22" s="10">
        <f t="shared" si="6"/>
        <v>28.7</v>
      </c>
      <c r="H22" s="10">
        <f t="shared" si="6"/>
        <v>0</v>
      </c>
      <c r="I22" s="10">
        <f t="shared" si="6"/>
        <v>0</v>
      </c>
      <c r="J22" s="10">
        <f t="shared" si="6"/>
        <v>9716.2999999999993</v>
      </c>
      <c r="K22" s="10">
        <f t="shared" si="6"/>
        <v>293.5</v>
      </c>
      <c r="L22" s="41">
        <f t="shared" si="0"/>
        <v>21713.199999999997</v>
      </c>
    </row>
    <row r="23" spans="1:12" s="15" customFormat="1">
      <c r="A23" s="23" t="s">
        <v>80</v>
      </c>
      <c r="B23" s="9" t="s">
        <v>64</v>
      </c>
      <c r="C23" s="10">
        <v>0</v>
      </c>
      <c r="D23" s="10">
        <v>0</v>
      </c>
      <c r="E23" s="10">
        <f>Нефтепродукты!F23</f>
        <v>0</v>
      </c>
      <c r="F23" s="10">
        <f>Газ!F23</f>
        <v>9145.6</v>
      </c>
      <c r="G23" s="10">
        <f>ПТТ!F23</f>
        <v>0</v>
      </c>
      <c r="H23" s="10">
        <v>0</v>
      </c>
      <c r="I23" s="10">
        <v>0</v>
      </c>
      <c r="J23" s="10">
        <f>Электроэнергия!F23</f>
        <v>6277.4</v>
      </c>
      <c r="K23" s="10">
        <f>Тепло!F23</f>
        <v>133.19999999999999</v>
      </c>
      <c r="L23" s="41">
        <f t="shared" si="0"/>
        <v>15556.2</v>
      </c>
    </row>
    <row r="24" spans="1:12" s="15" customFormat="1">
      <c r="A24" s="23" t="s">
        <v>81</v>
      </c>
      <c r="B24" s="9" t="s">
        <v>68</v>
      </c>
      <c r="C24" s="10">
        <v>0</v>
      </c>
      <c r="D24" s="10">
        <v>0</v>
      </c>
      <c r="E24" s="10">
        <f>Нефтепродукты!F24</f>
        <v>1272.8</v>
      </c>
      <c r="F24" s="10">
        <f>Газ!F24</f>
        <v>1256.3</v>
      </c>
      <c r="G24" s="10">
        <f>ПТТ!F24</f>
        <v>28.7</v>
      </c>
      <c r="H24" s="10">
        <v>0</v>
      </c>
      <c r="I24" s="10">
        <v>0</v>
      </c>
      <c r="J24" s="10">
        <f>Электроэнергия!F24</f>
        <v>3438.9</v>
      </c>
      <c r="K24" s="10">
        <f>Тепло!F24</f>
        <v>160.30000000000001</v>
      </c>
      <c r="L24" s="41">
        <f t="shared" si="0"/>
        <v>6157</v>
      </c>
    </row>
    <row r="25" spans="1:12" s="15" customFormat="1">
      <c r="A25" s="27" t="s">
        <v>3</v>
      </c>
      <c r="B25" s="9" t="s">
        <v>57</v>
      </c>
      <c r="C25" s="10">
        <v>0</v>
      </c>
      <c r="D25" s="10">
        <v>0</v>
      </c>
      <c r="E25" s="10">
        <f>Нефтепродукты!F25</f>
        <v>0</v>
      </c>
      <c r="F25" s="10">
        <f>Газ!F25</f>
        <v>1018.5</v>
      </c>
      <c r="G25" s="10">
        <f>ПТТ!F25</f>
        <v>0</v>
      </c>
      <c r="H25" s="10">
        <v>0</v>
      </c>
      <c r="I25" s="10">
        <v>0</v>
      </c>
      <c r="J25" s="10">
        <f>Электроэнергия!F25</f>
        <v>63.4</v>
      </c>
      <c r="K25" s="10">
        <f>Тепло!F25</f>
        <v>27.2</v>
      </c>
      <c r="L25" s="41">
        <f t="shared" si="0"/>
        <v>1109.1000000000001</v>
      </c>
    </row>
    <row r="26" spans="1:12" s="15" customFormat="1">
      <c r="A26" s="27" t="s">
        <v>45</v>
      </c>
      <c r="B26" s="9" t="s">
        <v>46</v>
      </c>
      <c r="C26" s="10">
        <f t="shared" ref="C26:K26" si="7">SUM(C27:C30)</f>
        <v>0</v>
      </c>
      <c r="D26" s="10">
        <f t="shared" si="7"/>
        <v>0</v>
      </c>
      <c r="E26" s="10">
        <f t="shared" si="7"/>
        <v>2867.4</v>
      </c>
      <c r="F26" s="10">
        <f t="shared" si="7"/>
        <v>0</v>
      </c>
      <c r="G26" s="10">
        <f t="shared" si="7"/>
        <v>0</v>
      </c>
      <c r="H26" s="10">
        <f t="shared" si="7"/>
        <v>0</v>
      </c>
      <c r="I26" s="10">
        <f t="shared" si="7"/>
        <v>0</v>
      </c>
      <c r="J26" s="10">
        <f t="shared" si="7"/>
        <v>32.4</v>
      </c>
      <c r="K26" s="10">
        <f t="shared" si="7"/>
        <v>51.8</v>
      </c>
      <c r="L26" s="41">
        <f t="shared" si="0"/>
        <v>2951.6000000000004</v>
      </c>
    </row>
    <row r="27" spans="1:12" s="15" customFormat="1">
      <c r="A27" s="23" t="s">
        <v>51</v>
      </c>
      <c r="B27" s="9" t="s">
        <v>58</v>
      </c>
      <c r="C27" s="10">
        <v>0</v>
      </c>
      <c r="D27" s="10">
        <v>0</v>
      </c>
      <c r="E27" s="10">
        <f>Нефтепродукты!F27</f>
        <v>0</v>
      </c>
      <c r="F27" s="10">
        <f>Газ!F27</f>
        <v>0</v>
      </c>
      <c r="G27" s="10">
        <f>ПТТ!F27</f>
        <v>0</v>
      </c>
      <c r="H27" s="10">
        <v>0</v>
      </c>
      <c r="I27" s="10">
        <v>0</v>
      </c>
      <c r="J27" s="10">
        <f>Электроэнергия!F27</f>
        <v>0</v>
      </c>
      <c r="K27" s="10">
        <f>Тепло!F27</f>
        <v>0</v>
      </c>
      <c r="L27" s="41">
        <f t="shared" si="0"/>
        <v>0</v>
      </c>
    </row>
    <row r="28" spans="1:12" s="15" customFormat="1">
      <c r="A28" s="23" t="s">
        <v>50</v>
      </c>
      <c r="B28" s="9" t="s">
        <v>59</v>
      </c>
      <c r="C28" s="10">
        <v>0</v>
      </c>
      <c r="D28" s="10">
        <v>0</v>
      </c>
      <c r="E28" s="10">
        <f>Нефтепродукты!F28</f>
        <v>0</v>
      </c>
      <c r="F28" s="10">
        <f>Газ!F28</f>
        <v>0</v>
      </c>
      <c r="G28" s="10">
        <f>ПТТ!F28</f>
        <v>0</v>
      </c>
      <c r="H28" s="10">
        <v>0</v>
      </c>
      <c r="I28" s="10">
        <v>0</v>
      </c>
      <c r="J28" s="10">
        <f>Электроэнергия!F28</f>
        <v>0</v>
      </c>
      <c r="K28" s="10">
        <f>Тепло!F28</f>
        <v>0</v>
      </c>
      <c r="L28" s="41">
        <f t="shared" si="0"/>
        <v>0</v>
      </c>
    </row>
    <row r="29" spans="1:12" s="15" customFormat="1">
      <c r="A29" s="23" t="s">
        <v>52</v>
      </c>
      <c r="B29" s="9" t="s">
        <v>60</v>
      </c>
      <c r="C29" s="10">
        <v>0</v>
      </c>
      <c r="D29" s="10">
        <v>0</v>
      </c>
      <c r="E29" s="10">
        <f>Нефтепродукты!F29</f>
        <v>2867.4</v>
      </c>
      <c r="F29" s="10">
        <f>Газ!F29</f>
        <v>0</v>
      </c>
      <c r="G29" s="10">
        <f>ПТТ!F29</f>
        <v>0</v>
      </c>
      <c r="H29" s="10">
        <v>0</v>
      </c>
      <c r="I29" s="10">
        <v>0</v>
      </c>
      <c r="J29" s="10">
        <f>Электроэнергия!F29</f>
        <v>0</v>
      </c>
      <c r="K29" s="10">
        <f>Тепло!F29</f>
        <v>32.299999999999997</v>
      </c>
      <c r="L29" s="41">
        <f t="shared" si="0"/>
        <v>2899.7000000000003</v>
      </c>
    </row>
    <row r="30" spans="1:12" s="15" customFormat="1">
      <c r="A30" s="23" t="s">
        <v>53</v>
      </c>
      <c r="B30" s="9" t="s">
        <v>61</v>
      </c>
      <c r="C30" s="10">
        <v>0</v>
      </c>
      <c r="D30" s="10">
        <v>0</v>
      </c>
      <c r="E30" s="10">
        <f>Нефтепродукты!F30</f>
        <v>0</v>
      </c>
      <c r="F30" s="10">
        <f>Газ!F30</f>
        <v>0</v>
      </c>
      <c r="G30" s="10">
        <f>ПТТ!F30</f>
        <v>0</v>
      </c>
      <c r="H30" s="10">
        <v>0</v>
      </c>
      <c r="I30" s="10">
        <v>0</v>
      </c>
      <c r="J30" s="10">
        <f>Электроэнергия!F30</f>
        <v>32.4</v>
      </c>
      <c r="K30" s="10">
        <f>Тепло!F30</f>
        <v>19.5</v>
      </c>
      <c r="L30" s="41">
        <f t="shared" si="0"/>
        <v>51.9</v>
      </c>
    </row>
    <row r="31" spans="1:12" s="15" customFormat="1">
      <c r="A31" s="27" t="s">
        <v>54</v>
      </c>
      <c r="B31" s="9" t="s">
        <v>62</v>
      </c>
      <c r="C31" s="10">
        <v>0</v>
      </c>
      <c r="D31" s="10">
        <v>0</v>
      </c>
      <c r="E31" s="10">
        <f>Нефтепродукты!F31</f>
        <v>0</v>
      </c>
      <c r="F31" s="10">
        <f>Газ!F31</f>
        <v>4</v>
      </c>
      <c r="G31" s="10">
        <f>ПТТ!F31</f>
        <v>39.6</v>
      </c>
      <c r="H31" s="10">
        <v>0</v>
      </c>
      <c r="I31" s="10">
        <v>0</v>
      </c>
      <c r="J31" s="10">
        <f>Электроэнергия!F31</f>
        <v>531.4</v>
      </c>
      <c r="K31" s="10">
        <f>Тепло!F31</f>
        <v>1401.9</v>
      </c>
      <c r="L31" s="41">
        <f t="shared" si="0"/>
        <v>1976.9</v>
      </c>
    </row>
    <row r="32" spans="1:12" s="15" customFormat="1">
      <c r="A32" s="27" t="s">
        <v>1</v>
      </c>
      <c r="B32" s="9" t="s">
        <v>47</v>
      </c>
      <c r="C32" s="10">
        <v>0</v>
      </c>
      <c r="D32" s="10">
        <v>0</v>
      </c>
      <c r="E32" s="10">
        <f>Нефтепродукты!F32</f>
        <v>1797.8</v>
      </c>
      <c r="F32" s="10">
        <f>Газ!F32</f>
        <v>11008.6</v>
      </c>
      <c r="G32" s="10">
        <f>ПТТ!F32</f>
        <v>73</v>
      </c>
      <c r="H32" s="10">
        <v>0</v>
      </c>
      <c r="I32" s="10">
        <v>0</v>
      </c>
      <c r="J32" s="10">
        <f>Электроэнергия!F32</f>
        <v>4472.7</v>
      </c>
      <c r="K32" s="10">
        <f>Тепло!F32</f>
        <v>12033.6</v>
      </c>
      <c r="L32" s="41">
        <f t="shared" si="0"/>
        <v>29385.699999999997</v>
      </c>
    </row>
    <row r="33" spans="1:12" s="40" customFormat="1" ht="25.5">
      <c r="A33" s="39" t="s">
        <v>67</v>
      </c>
      <c r="B33" s="30" t="s">
        <v>63</v>
      </c>
      <c r="C33" s="35">
        <v>0</v>
      </c>
      <c r="D33" s="35">
        <v>0</v>
      </c>
      <c r="E33" s="35">
        <f>Нефтепродукты!F33</f>
        <v>4</v>
      </c>
      <c r="F33" s="35">
        <f>Газ!F33</f>
        <v>0</v>
      </c>
      <c r="G33" s="35">
        <f>ПТТ!F33</f>
        <v>1</v>
      </c>
      <c r="H33" s="35">
        <v>0</v>
      </c>
      <c r="I33" s="35">
        <v>0</v>
      </c>
      <c r="J33" s="35">
        <f>Электроэнергия!F33</f>
        <v>0</v>
      </c>
      <c r="K33" s="35">
        <f>Тепло!F33</f>
        <v>0</v>
      </c>
      <c r="L33" s="35">
        <f t="shared" si="0"/>
        <v>5</v>
      </c>
    </row>
    <row r="35" spans="1:12">
      <c r="F35" s="44"/>
    </row>
    <row r="37" spans="1:12">
      <c r="A37" s="11"/>
    </row>
    <row r="38" spans="1:12">
      <c r="A38" s="11"/>
    </row>
    <row r="39" spans="1:12">
      <c r="A39" s="11"/>
    </row>
    <row r="40" spans="1:12">
      <c r="A40" s="11"/>
    </row>
    <row r="41" spans="1:12" s="9" customFormat="1">
      <c r="A41" s="11"/>
      <c r="C41" s="11"/>
      <c r="D41" s="11"/>
      <c r="E41" s="11"/>
      <c r="F41" s="11"/>
      <c r="G41" s="11"/>
      <c r="H41" s="11"/>
      <c r="I41" s="11"/>
      <c r="J41" s="11"/>
      <c r="K41" s="11"/>
      <c r="L41" s="11"/>
    </row>
    <row r="42" spans="1:12" s="9" customFormat="1">
      <c r="A42" s="11"/>
      <c r="C42" s="11"/>
      <c r="D42" s="11"/>
      <c r="E42" s="11"/>
      <c r="F42" s="11"/>
      <c r="G42" s="11"/>
      <c r="H42" s="11"/>
      <c r="I42" s="11"/>
      <c r="J42" s="11"/>
      <c r="K42" s="11"/>
      <c r="L42" s="11"/>
    </row>
    <row r="43" spans="1:12" s="9" customFormat="1">
      <c r="A43" s="11"/>
      <c r="C43" s="11"/>
      <c r="D43" s="11"/>
      <c r="E43" s="11"/>
      <c r="F43" s="11"/>
      <c r="G43" s="11"/>
      <c r="H43" s="11"/>
      <c r="I43" s="11"/>
      <c r="J43" s="11"/>
      <c r="K43" s="11"/>
      <c r="L43" s="11"/>
    </row>
    <row r="44" spans="1:12" s="9" customFormat="1">
      <c r="A44" s="11"/>
      <c r="C44" s="11"/>
      <c r="D44" s="11"/>
      <c r="E44" s="11"/>
      <c r="F44" s="11"/>
      <c r="G44" s="11"/>
      <c r="H44" s="11"/>
      <c r="I44" s="11"/>
      <c r="J44" s="11"/>
      <c r="K44" s="11"/>
      <c r="L44" s="11"/>
    </row>
    <row r="45" spans="1:12" s="9" customFormat="1">
      <c r="A45" s="11"/>
      <c r="C45" s="11"/>
      <c r="D45" s="11"/>
      <c r="E45" s="11"/>
      <c r="F45" s="11"/>
      <c r="G45" s="11"/>
      <c r="H45" s="11"/>
      <c r="I45" s="11"/>
      <c r="J45" s="11"/>
      <c r="K45" s="11"/>
      <c r="L45" s="11"/>
    </row>
    <row r="46" spans="1:12" s="9" customFormat="1">
      <c r="A46" s="11"/>
      <c r="C46" s="11"/>
      <c r="D46" s="11"/>
      <c r="E46" s="11"/>
      <c r="F46" s="11"/>
      <c r="G46" s="11"/>
      <c r="H46" s="11"/>
      <c r="I46" s="11"/>
      <c r="J46" s="11"/>
      <c r="K46" s="11"/>
      <c r="L46" s="11"/>
    </row>
    <row r="47" spans="1:12" s="9" customFormat="1">
      <c r="A47" s="11"/>
      <c r="C47" s="11"/>
      <c r="D47" s="11"/>
      <c r="E47" s="11"/>
      <c r="F47" s="11"/>
      <c r="G47" s="11"/>
      <c r="H47" s="11"/>
      <c r="I47" s="11"/>
      <c r="J47" s="11"/>
      <c r="K47" s="11"/>
      <c r="L47" s="11"/>
    </row>
    <row r="48" spans="1:12" s="9" customFormat="1">
      <c r="A48" s="11"/>
      <c r="C48" s="11"/>
      <c r="D48" s="11"/>
      <c r="E48" s="11"/>
      <c r="F48" s="11"/>
      <c r="G48" s="11"/>
      <c r="H48" s="11"/>
      <c r="I48" s="11"/>
      <c r="J48" s="11"/>
      <c r="K48" s="11"/>
      <c r="L48" s="11"/>
    </row>
    <row r="49" spans="1:12" s="9" customFormat="1">
      <c r="A49" s="11"/>
      <c r="C49" s="11"/>
      <c r="D49" s="11"/>
      <c r="E49" s="11"/>
      <c r="F49" s="11"/>
      <c r="G49" s="11"/>
      <c r="H49" s="11"/>
      <c r="I49" s="11"/>
      <c r="J49" s="11"/>
      <c r="K49" s="11"/>
      <c r="L49" s="11"/>
    </row>
    <row r="50" spans="1:12" s="9" customFormat="1">
      <c r="A50" s="11"/>
      <c r="C50" s="11"/>
      <c r="D50" s="11"/>
      <c r="E50" s="11"/>
      <c r="F50" s="11"/>
      <c r="G50" s="11"/>
      <c r="H50" s="11"/>
      <c r="I50" s="11"/>
      <c r="J50" s="11"/>
      <c r="K50" s="11"/>
      <c r="L50" s="11"/>
    </row>
    <row r="51" spans="1:12" s="9" customFormat="1">
      <c r="A51" s="11"/>
      <c r="C51" s="11"/>
      <c r="D51" s="11"/>
      <c r="E51" s="11"/>
      <c r="F51" s="11"/>
      <c r="G51" s="11"/>
      <c r="H51" s="11"/>
      <c r="I51" s="11"/>
      <c r="J51" s="11"/>
      <c r="K51" s="11"/>
      <c r="L51" s="11"/>
    </row>
    <row r="52" spans="1:12" s="9" customFormat="1">
      <c r="A52" s="11"/>
      <c r="C52" s="11"/>
      <c r="D52" s="11"/>
      <c r="E52" s="11"/>
      <c r="F52" s="11"/>
      <c r="G52" s="11"/>
      <c r="H52" s="11"/>
      <c r="I52" s="11"/>
      <c r="J52" s="11"/>
      <c r="K52" s="11"/>
      <c r="L52" s="11"/>
    </row>
  </sheetData>
  <pageMargins left="0.98425196850393704" right="0.23622047244094491" top="0.74803149606299213" bottom="0.74803149606299213" header="0.31496062992125984" footer="0.31496062992125984"/>
  <pageSetup paperSize="8" scale="9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2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L35" sqref="A1:L35"/>
    </sheetView>
  </sheetViews>
  <sheetFormatPr defaultRowHeight="12.75"/>
  <cols>
    <col min="1" max="1" width="50.7109375" style="8" customWidth="1"/>
    <col min="2" max="2" width="8.7109375" style="9" customWidth="1"/>
    <col min="3" max="12" width="14.7109375" style="11" customWidth="1"/>
    <col min="13" max="16384" width="9.140625" style="11"/>
  </cols>
  <sheetData>
    <row r="1" spans="1:12" s="4" customFormat="1" ht="50.1" customHeight="1">
      <c r="A1" s="1" t="s">
        <v>87</v>
      </c>
      <c r="B1" s="2" t="s">
        <v>4</v>
      </c>
      <c r="C1" s="3" t="s">
        <v>5</v>
      </c>
      <c r="D1" s="3" t="s">
        <v>6</v>
      </c>
      <c r="E1" s="3" t="s">
        <v>7</v>
      </c>
      <c r="F1" s="3" t="s">
        <v>70</v>
      </c>
      <c r="G1" s="3" t="s">
        <v>8</v>
      </c>
      <c r="H1" s="3" t="s">
        <v>69</v>
      </c>
      <c r="I1" s="3" t="s">
        <v>9</v>
      </c>
      <c r="J1" s="3" t="s">
        <v>10</v>
      </c>
      <c r="K1" s="3" t="s">
        <v>11</v>
      </c>
      <c r="L1" s="1" t="s">
        <v>12</v>
      </c>
    </row>
    <row r="2" spans="1:12" s="7" customFormat="1">
      <c r="A2" s="5"/>
      <c r="B2" s="6"/>
      <c r="C2" s="7" t="s">
        <v>13</v>
      </c>
      <c r="D2" s="7" t="s">
        <v>14</v>
      </c>
      <c r="E2" s="7" t="s">
        <v>15</v>
      </c>
      <c r="F2" s="7" t="s">
        <v>16</v>
      </c>
      <c r="G2" s="7" t="s">
        <v>17</v>
      </c>
      <c r="H2" s="7" t="s">
        <v>18</v>
      </c>
      <c r="I2" s="7" t="s">
        <v>19</v>
      </c>
      <c r="J2" s="7" t="s">
        <v>20</v>
      </c>
      <c r="K2" s="7" t="s">
        <v>21</v>
      </c>
      <c r="L2" s="6" t="s">
        <v>22</v>
      </c>
    </row>
    <row r="3" spans="1:12">
      <c r="A3" s="8" t="s">
        <v>23</v>
      </c>
      <c r="B3" s="9" t="s">
        <v>13</v>
      </c>
      <c r="C3" s="10">
        <v>0</v>
      </c>
      <c r="D3" s="10">
        <v>0</v>
      </c>
      <c r="E3" s="10">
        <f>Нефтепродукты!G3</f>
        <v>0</v>
      </c>
      <c r="F3" s="10">
        <f>Газ!G3</f>
        <v>0</v>
      </c>
      <c r="G3" s="10">
        <f>ПТТ!G3</f>
        <v>0</v>
      </c>
      <c r="H3" s="10">
        <v>0</v>
      </c>
      <c r="I3" s="10">
        <v>0</v>
      </c>
      <c r="J3" s="10">
        <f>Электроэнергия!G3</f>
        <v>0</v>
      </c>
      <c r="K3" s="10">
        <f>Тепло!G3</f>
        <v>0</v>
      </c>
      <c r="L3" s="41">
        <f t="shared" ref="L3:L33" si="0">SUM(C3:K3)</f>
        <v>0</v>
      </c>
    </row>
    <row r="4" spans="1:12">
      <c r="A4" s="8" t="s">
        <v>24</v>
      </c>
      <c r="B4" s="9" t="s">
        <v>14</v>
      </c>
      <c r="C4" s="10">
        <v>0</v>
      </c>
      <c r="D4" s="10">
        <v>0</v>
      </c>
      <c r="E4" s="10">
        <f>Нефтепродукты!G4</f>
        <v>6020.9</v>
      </c>
      <c r="F4" s="10">
        <f>Газ!G4</f>
        <v>39544.9</v>
      </c>
      <c r="G4" s="10">
        <f>ПТТ!G4</f>
        <v>121.6</v>
      </c>
      <c r="H4" s="10">
        <v>0</v>
      </c>
      <c r="I4" s="10">
        <v>0</v>
      </c>
      <c r="J4" s="10">
        <f>Электроэнергия!G4</f>
        <v>16530.599999999999</v>
      </c>
      <c r="K4" s="10">
        <f>Тепло!G4</f>
        <v>54</v>
      </c>
      <c r="L4" s="41">
        <f t="shared" si="0"/>
        <v>62272</v>
      </c>
    </row>
    <row r="5" spans="1:12">
      <c r="A5" s="8" t="s">
        <v>25</v>
      </c>
      <c r="B5" s="9" t="s">
        <v>15</v>
      </c>
      <c r="C5" s="10">
        <v>0</v>
      </c>
      <c r="D5" s="10">
        <v>0</v>
      </c>
      <c r="E5" s="10">
        <f>Нефтепродукты!G5</f>
        <v>0</v>
      </c>
      <c r="F5" s="10">
        <f>Газ!G5</f>
        <v>0</v>
      </c>
      <c r="G5" s="10">
        <f>ПТТ!G5</f>
        <v>0</v>
      </c>
      <c r="H5" s="10">
        <v>0</v>
      </c>
      <c r="I5" s="10">
        <v>0</v>
      </c>
      <c r="J5" s="10">
        <f>Электроэнергия!G5</f>
        <v>0</v>
      </c>
      <c r="K5" s="10">
        <f>Тепло!G5</f>
        <v>0</v>
      </c>
      <c r="L5" s="41">
        <f t="shared" si="0"/>
        <v>0</v>
      </c>
    </row>
    <row r="6" spans="1:12">
      <c r="A6" s="8" t="s">
        <v>2</v>
      </c>
      <c r="B6" s="9" t="s">
        <v>16</v>
      </c>
      <c r="C6" s="10">
        <v>0</v>
      </c>
      <c r="D6" s="10">
        <v>0</v>
      </c>
      <c r="E6" s="10">
        <f>Нефтепродукты!G6</f>
        <v>0</v>
      </c>
      <c r="F6" s="10">
        <f>Газ!G6</f>
        <v>0</v>
      </c>
      <c r="G6" s="10">
        <f>ПТТ!G6</f>
        <v>0</v>
      </c>
      <c r="H6" s="10">
        <v>0</v>
      </c>
      <c r="I6" s="10">
        <v>0</v>
      </c>
      <c r="J6" s="10">
        <f>Электроэнергия!G6</f>
        <v>0</v>
      </c>
      <c r="K6" s="10">
        <f>Тепло!G6</f>
        <v>0</v>
      </c>
      <c r="L6" s="41">
        <f t="shared" si="0"/>
        <v>0</v>
      </c>
    </row>
    <row r="7" spans="1:12" s="15" customFormat="1">
      <c r="A7" s="12" t="s">
        <v>26</v>
      </c>
      <c r="B7" s="13" t="s">
        <v>17</v>
      </c>
      <c r="C7" s="14">
        <f t="shared" ref="C7:K7" si="1">SUM(C3:C6)</f>
        <v>0</v>
      </c>
      <c r="D7" s="14">
        <f t="shared" si="1"/>
        <v>0</v>
      </c>
      <c r="E7" s="14">
        <f t="shared" si="1"/>
        <v>6020.9</v>
      </c>
      <c r="F7" s="14">
        <f t="shared" si="1"/>
        <v>39544.9</v>
      </c>
      <c r="G7" s="14">
        <f t="shared" si="1"/>
        <v>121.6</v>
      </c>
      <c r="H7" s="14">
        <f t="shared" si="1"/>
        <v>0</v>
      </c>
      <c r="I7" s="14">
        <f t="shared" si="1"/>
        <v>0</v>
      </c>
      <c r="J7" s="14">
        <f t="shared" si="1"/>
        <v>16530.599999999999</v>
      </c>
      <c r="K7" s="14">
        <f t="shared" si="1"/>
        <v>54</v>
      </c>
      <c r="L7" s="35">
        <f t="shared" si="0"/>
        <v>62272</v>
      </c>
    </row>
    <row r="8" spans="1:12">
      <c r="A8" s="8" t="s">
        <v>0</v>
      </c>
      <c r="B8" s="9" t="s">
        <v>18</v>
      </c>
      <c r="C8" s="16">
        <f>ROUND(C7+C9+C10+C14+C18+C19-C20,1)</f>
        <v>0</v>
      </c>
      <c r="D8" s="16">
        <f t="shared" ref="D8:K8" si="2">ROUND(D7+D9+D10+D14+D18+D19-D20,1)</f>
        <v>0</v>
      </c>
      <c r="E8" s="16">
        <f t="shared" si="2"/>
        <v>0</v>
      </c>
      <c r="F8" s="16">
        <f t="shared" si="2"/>
        <v>0</v>
      </c>
      <c r="G8" s="16">
        <f t="shared" si="2"/>
        <v>0</v>
      </c>
      <c r="H8" s="16">
        <f t="shared" si="2"/>
        <v>0</v>
      </c>
      <c r="I8" s="16">
        <f t="shared" si="2"/>
        <v>0</v>
      </c>
      <c r="J8" s="16">
        <f t="shared" si="2"/>
        <v>0</v>
      </c>
      <c r="K8" s="16">
        <f t="shared" si="2"/>
        <v>0</v>
      </c>
      <c r="L8" s="10">
        <f t="shared" si="0"/>
        <v>0</v>
      </c>
    </row>
    <row r="9" spans="1:12">
      <c r="A9" s="17" t="s">
        <v>27</v>
      </c>
      <c r="B9" s="18" t="s">
        <v>19</v>
      </c>
      <c r="C9" s="19">
        <v>0</v>
      </c>
      <c r="D9" s="19">
        <v>0</v>
      </c>
      <c r="E9" s="19">
        <f>Нефтепродукты!G9</f>
        <v>0</v>
      </c>
      <c r="F9" s="19">
        <f>Газ!G9</f>
        <v>0</v>
      </c>
      <c r="G9" s="19">
        <f>ПТТ!G9</f>
        <v>0</v>
      </c>
      <c r="H9" s="19">
        <v>0</v>
      </c>
      <c r="I9" s="19">
        <v>0</v>
      </c>
      <c r="J9" s="19">
        <f>Электроэнергия!G9</f>
        <v>0</v>
      </c>
      <c r="K9" s="19">
        <f>Тепло!G9</f>
        <v>0</v>
      </c>
      <c r="L9" s="42">
        <f t="shared" si="0"/>
        <v>0</v>
      </c>
    </row>
    <row r="10" spans="1:12">
      <c r="A10" s="20" t="s">
        <v>55</v>
      </c>
      <c r="B10" s="21" t="s">
        <v>20</v>
      </c>
      <c r="C10" s="22">
        <f t="shared" ref="C10:K10" si="3">SUM(C11:C13)</f>
        <v>0</v>
      </c>
      <c r="D10" s="22">
        <f t="shared" si="3"/>
        <v>0</v>
      </c>
      <c r="E10" s="22">
        <f t="shared" si="3"/>
        <v>0</v>
      </c>
      <c r="F10" s="22">
        <f t="shared" si="3"/>
        <v>-17107.400000000001</v>
      </c>
      <c r="G10" s="22">
        <f t="shared" si="3"/>
        <v>0</v>
      </c>
      <c r="H10" s="22">
        <f t="shared" si="3"/>
        <v>0</v>
      </c>
      <c r="I10" s="22">
        <f t="shared" si="3"/>
        <v>0</v>
      </c>
      <c r="J10" s="22">
        <f t="shared" si="3"/>
        <v>-148.99493047135007</v>
      </c>
      <c r="K10" s="22">
        <f t="shared" si="3"/>
        <v>15790</v>
      </c>
      <c r="L10" s="43">
        <f t="shared" si="0"/>
        <v>-1466.3949304713533</v>
      </c>
    </row>
    <row r="11" spans="1:12">
      <c r="A11" s="23" t="s">
        <v>28</v>
      </c>
      <c r="B11" s="9" t="s">
        <v>29</v>
      </c>
      <c r="C11" s="10">
        <v>0</v>
      </c>
      <c r="D11" s="10">
        <v>0</v>
      </c>
      <c r="E11" s="10">
        <f>Нефтепродукты!G11</f>
        <v>0</v>
      </c>
      <c r="F11" s="10">
        <f>Газ!G11</f>
        <v>0</v>
      </c>
      <c r="G11" s="10">
        <f>ПТТ!G11</f>
        <v>0</v>
      </c>
      <c r="H11" s="10">
        <v>0</v>
      </c>
      <c r="I11" s="10">
        <v>0</v>
      </c>
      <c r="J11" s="10">
        <f>Электроэнергия!G11</f>
        <v>0</v>
      </c>
      <c r="K11" s="10">
        <f>Тепло!G11</f>
        <v>0</v>
      </c>
      <c r="L11" s="41">
        <f t="shared" si="0"/>
        <v>0</v>
      </c>
    </row>
    <row r="12" spans="1:12">
      <c r="A12" s="23" t="s">
        <v>30</v>
      </c>
      <c r="B12" s="9" t="s">
        <v>31</v>
      </c>
      <c r="C12" s="10">
        <v>0</v>
      </c>
      <c r="D12" s="10">
        <v>0</v>
      </c>
      <c r="E12" s="10">
        <f>Нефтепродукты!G12</f>
        <v>0</v>
      </c>
      <c r="F12" s="10">
        <f>Газ!G12</f>
        <v>-17107.400000000001</v>
      </c>
      <c r="G12" s="10">
        <f>ПТТ!G12</f>
        <v>0</v>
      </c>
      <c r="H12" s="10">
        <v>0</v>
      </c>
      <c r="I12" s="10">
        <v>0</v>
      </c>
      <c r="J12" s="10">
        <f>Электроэнергия!G12</f>
        <v>-148.99493047135007</v>
      </c>
      <c r="K12" s="10">
        <f>Тепло!G12</f>
        <v>15790</v>
      </c>
      <c r="L12" s="41">
        <f t="shared" si="0"/>
        <v>-1466.3949304713533</v>
      </c>
    </row>
    <row r="13" spans="1:12">
      <c r="A13" s="23" t="s">
        <v>32</v>
      </c>
      <c r="B13" s="9" t="s">
        <v>33</v>
      </c>
      <c r="C13" s="10">
        <v>0</v>
      </c>
      <c r="D13" s="10">
        <v>0</v>
      </c>
      <c r="E13" s="10">
        <f>Нефтепродукты!G13</f>
        <v>0</v>
      </c>
      <c r="F13" s="10">
        <f>Газ!G13</f>
        <v>0</v>
      </c>
      <c r="G13" s="10">
        <f>ПТТ!G13</f>
        <v>0</v>
      </c>
      <c r="H13" s="10">
        <v>0</v>
      </c>
      <c r="I13" s="10">
        <v>0</v>
      </c>
      <c r="J13" s="10">
        <f>Электроэнергия!G13</f>
        <v>0</v>
      </c>
      <c r="K13" s="10">
        <f>Тепло!G13</f>
        <v>0</v>
      </c>
      <c r="L13" s="41">
        <f t="shared" si="0"/>
        <v>0</v>
      </c>
    </row>
    <row r="14" spans="1:12">
      <c r="A14" s="20" t="s">
        <v>65</v>
      </c>
      <c r="B14" s="21" t="s">
        <v>21</v>
      </c>
      <c r="C14" s="22">
        <f t="shared" ref="C14:K14" si="4">SUM(C15:C17)</f>
        <v>0</v>
      </c>
      <c r="D14" s="22">
        <f t="shared" si="4"/>
        <v>0</v>
      </c>
      <c r="E14" s="22">
        <f t="shared" si="4"/>
        <v>0</v>
      </c>
      <c r="F14" s="22">
        <f t="shared" si="4"/>
        <v>0</v>
      </c>
      <c r="G14" s="22">
        <f t="shared" si="4"/>
        <v>0</v>
      </c>
      <c r="H14" s="22">
        <f t="shared" si="4"/>
        <v>0</v>
      </c>
      <c r="I14" s="22">
        <f t="shared" si="4"/>
        <v>0</v>
      </c>
      <c r="J14" s="22">
        <f t="shared" si="4"/>
        <v>0</v>
      </c>
      <c r="K14" s="22">
        <f t="shared" si="4"/>
        <v>0</v>
      </c>
      <c r="L14" s="43">
        <f t="shared" si="0"/>
        <v>0</v>
      </c>
    </row>
    <row r="15" spans="1:12">
      <c r="A15" s="23" t="s">
        <v>66</v>
      </c>
      <c r="B15" s="9" t="s">
        <v>34</v>
      </c>
      <c r="C15" s="10">
        <v>0</v>
      </c>
      <c r="D15" s="10">
        <v>0</v>
      </c>
      <c r="E15" s="10">
        <f>Нефтепродукты!G15</f>
        <v>0</v>
      </c>
      <c r="F15" s="10">
        <f>Газ!G15</f>
        <v>0</v>
      </c>
      <c r="G15" s="10">
        <f>ПТТ!G15</f>
        <v>0</v>
      </c>
      <c r="H15" s="10">
        <v>0</v>
      </c>
      <c r="I15" s="10">
        <v>0</v>
      </c>
      <c r="J15" s="10">
        <f>Электроэнергия!G15</f>
        <v>0</v>
      </c>
      <c r="K15" s="10">
        <f>Тепло!G15</f>
        <v>0</v>
      </c>
      <c r="L15" s="41">
        <f t="shared" si="0"/>
        <v>0</v>
      </c>
    </row>
    <row r="16" spans="1:12">
      <c r="A16" s="23" t="s">
        <v>35</v>
      </c>
      <c r="B16" s="9" t="s">
        <v>36</v>
      </c>
      <c r="C16" s="10">
        <v>0</v>
      </c>
      <c r="D16" s="10">
        <v>0</v>
      </c>
      <c r="E16" s="10">
        <f>Нефтепродукты!G16</f>
        <v>0</v>
      </c>
      <c r="F16" s="10">
        <f>Газ!G16</f>
        <v>0</v>
      </c>
      <c r="G16" s="10">
        <f>ПТТ!G16</f>
        <v>0</v>
      </c>
      <c r="H16" s="10">
        <v>0</v>
      </c>
      <c r="I16" s="10">
        <v>0</v>
      </c>
      <c r="J16" s="10">
        <f>Электроэнергия!G16</f>
        <v>0</v>
      </c>
      <c r="K16" s="10">
        <f>Тепло!G16</f>
        <v>0</v>
      </c>
      <c r="L16" s="41">
        <f t="shared" si="0"/>
        <v>0</v>
      </c>
    </row>
    <row r="17" spans="1:12">
      <c r="A17" s="23" t="s">
        <v>37</v>
      </c>
      <c r="B17" s="9" t="s">
        <v>38</v>
      </c>
      <c r="C17" s="10">
        <v>0</v>
      </c>
      <c r="D17" s="10">
        <v>0</v>
      </c>
      <c r="E17" s="10">
        <f>Нефтепродукты!G17</f>
        <v>0</v>
      </c>
      <c r="F17" s="10">
        <f>Газ!G17</f>
        <v>0</v>
      </c>
      <c r="G17" s="10">
        <f>ПТТ!G17</f>
        <v>0</v>
      </c>
      <c r="H17" s="10">
        <v>0</v>
      </c>
      <c r="I17" s="10">
        <v>0</v>
      </c>
      <c r="J17" s="10">
        <f>Электроэнергия!G17</f>
        <v>0</v>
      </c>
      <c r="K17" s="10">
        <f>Тепло!G17</f>
        <v>0</v>
      </c>
      <c r="L17" s="41">
        <f t="shared" si="0"/>
        <v>0</v>
      </c>
    </row>
    <row r="18" spans="1:12" s="15" customFormat="1">
      <c r="A18" s="12" t="s">
        <v>39</v>
      </c>
      <c r="B18" s="13" t="s">
        <v>22</v>
      </c>
      <c r="C18" s="14">
        <v>0</v>
      </c>
      <c r="D18" s="14">
        <v>0</v>
      </c>
      <c r="E18" s="14">
        <f>Нефтепродукты!G18</f>
        <v>0</v>
      </c>
      <c r="F18" s="14">
        <f>Газ!G18</f>
        <v>0</v>
      </c>
      <c r="G18" s="14">
        <f>ПТТ!G18</f>
        <v>0</v>
      </c>
      <c r="H18" s="14">
        <v>0</v>
      </c>
      <c r="I18" s="14">
        <v>0</v>
      </c>
      <c r="J18" s="14">
        <f>Электроэнергия!G18</f>
        <v>0</v>
      </c>
      <c r="K18" s="14">
        <f>Тепло!G18</f>
        <v>-698</v>
      </c>
      <c r="L18" s="35">
        <f t="shared" si="0"/>
        <v>-698</v>
      </c>
    </row>
    <row r="19" spans="1:12" s="15" customFormat="1">
      <c r="A19" s="24" t="s">
        <v>40</v>
      </c>
      <c r="B19" s="25" t="s">
        <v>41</v>
      </c>
      <c r="C19" s="26">
        <v>0</v>
      </c>
      <c r="D19" s="26">
        <v>0</v>
      </c>
      <c r="E19" s="26">
        <f>Нефтепродукты!G19</f>
        <v>0</v>
      </c>
      <c r="F19" s="26">
        <f>Газ!G19</f>
        <v>0</v>
      </c>
      <c r="G19" s="26">
        <f>ПТТ!G19</f>
        <v>0</v>
      </c>
      <c r="H19" s="26">
        <v>0</v>
      </c>
      <c r="I19" s="26">
        <v>0</v>
      </c>
      <c r="J19" s="26">
        <f>Электроэнергия!G19</f>
        <v>-1502.2</v>
      </c>
      <c r="K19" s="26">
        <f>Тепло!G19</f>
        <v>-1252</v>
      </c>
      <c r="L19" s="38">
        <f t="shared" si="0"/>
        <v>-2754.2</v>
      </c>
    </row>
    <row r="20" spans="1:12" s="15" customFormat="1">
      <c r="A20" s="12" t="s">
        <v>42</v>
      </c>
      <c r="B20" s="13" t="s">
        <v>43</v>
      </c>
      <c r="C20" s="14">
        <f t="shared" ref="C20:L20" si="5">C21+C22+C25+C26+C31+C32+C33</f>
        <v>0</v>
      </c>
      <c r="D20" s="14">
        <f t="shared" si="5"/>
        <v>0</v>
      </c>
      <c r="E20" s="14">
        <f t="shared" si="5"/>
        <v>6020.9</v>
      </c>
      <c r="F20" s="14">
        <f t="shared" si="5"/>
        <v>22437.5</v>
      </c>
      <c r="G20" s="14">
        <f t="shared" si="5"/>
        <v>121.6</v>
      </c>
      <c r="H20" s="14">
        <f t="shared" si="5"/>
        <v>0</v>
      </c>
      <c r="I20" s="14">
        <f t="shared" si="5"/>
        <v>0</v>
      </c>
      <c r="J20" s="14">
        <f t="shared" si="5"/>
        <v>14879.4</v>
      </c>
      <c r="K20" s="14">
        <f t="shared" si="5"/>
        <v>13894</v>
      </c>
      <c r="L20" s="14">
        <f t="shared" si="5"/>
        <v>57353.4</v>
      </c>
    </row>
    <row r="21" spans="1:12" s="15" customFormat="1">
      <c r="A21" s="27" t="s">
        <v>48</v>
      </c>
      <c r="B21" s="9" t="s">
        <v>56</v>
      </c>
      <c r="C21" s="10">
        <v>0</v>
      </c>
      <c r="D21" s="10">
        <v>0</v>
      </c>
      <c r="E21" s="10">
        <f>Нефтепродукты!G21</f>
        <v>0</v>
      </c>
      <c r="F21" s="10">
        <f>Газ!G21</f>
        <v>0</v>
      </c>
      <c r="G21" s="10">
        <f>ПТТ!G21</f>
        <v>0</v>
      </c>
      <c r="H21" s="10">
        <v>0</v>
      </c>
      <c r="I21" s="10">
        <v>0</v>
      </c>
      <c r="J21" s="10">
        <f>Электроэнергия!G21</f>
        <v>0</v>
      </c>
      <c r="K21" s="10">
        <f>Тепло!G21</f>
        <v>0</v>
      </c>
      <c r="L21" s="41">
        <f t="shared" si="0"/>
        <v>0</v>
      </c>
    </row>
    <row r="22" spans="1:12" s="15" customFormat="1">
      <c r="A22" s="27" t="s">
        <v>49</v>
      </c>
      <c r="B22" s="9" t="s">
        <v>44</v>
      </c>
      <c r="C22" s="10">
        <f t="shared" ref="C22:K22" si="6">SUM(C23:C24)</f>
        <v>0</v>
      </c>
      <c r="D22" s="10">
        <f t="shared" si="6"/>
        <v>0</v>
      </c>
      <c r="E22" s="10">
        <f t="shared" si="6"/>
        <v>1284</v>
      </c>
      <c r="F22" s="10">
        <f t="shared" si="6"/>
        <v>10402.800000000001</v>
      </c>
      <c r="G22" s="10">
        <f t="shared" si="6"/>
        <v>26</v>
      </c>
      <c r="H22" s="10">
        <f t="shared" si="6"/>
        <v>0</v>
      </c>
      <c r="I22" s="10">
        <f t="shared" si="6"/>
        <v>0</v>
      </c>
      <c r="J22" s="10">
        <f t="shared" si="6"/>
        <v>9746.4</v>
      </c>
      <c r="K22" s="10">
        <f t="shared" si="6"/>
        <v>294.3</v>
      </c>
      <c r="L22" s="41">
        <f t="shared" si="0"/>
        <v>21753.5</v>
      </c>
    </row>
    <row r="23" spans="1:12" s="15" customFormat="1">
      <c r="A23" s="23" t="s">
        <v>80</v>
      </c>
      <c r="B23" s="9" t="s">
        <v>64</v>
      </c>
      <c r="C23" s="10">
        <v>0</v>
      </c>
      <c r="D23" s="10">
        <v>0</v>
      </c>
      <c r="E23" s="10">
        <f>Нефтепродукты!G23</f>
        <v>0</v>
      </c>
      <c r="F23" s="10">
        <f>Газ!G23</f>
        <v>9145.6</v>
      </c>
      <c r="G23" s="10">
        <f>ПТТ!G23</f>
        <v>0</v>
      </c>
      <c r="H23" s="10">
        <v>0</v>
      </c>
      <c r="I23" s="10">
        <v>0</v>
      </c>
      <c r="J23" s="10">
        <f>Электроэнергия!G23</f>
        <v>6303.8</v>
      </c>
      <c r="K23" s="10">
        <f>Тепло!G23</f>
        <v>133.5</v>
      </c>
      <c r="L23" s="41">
        <f t="shared" si="0"/>
        <v>15582.900000000001</v>
      </c>
    </row>
    <row r="24" spans="1:12" s="15" customFormat="1">
      <c r="A24" s="23" t="s">
        <v>81</v>
      </c>
      <c r="B24" s="9" t="s">
        <v>68</v>
      </c>
      <c r="C24" s="10">
        <v>0</v>
      </c>
      <c r="D24" s="10">
        <v>0</v>
      </c>
      <c r="E24" s="10">
        <f>Нефтепродукты!G24</f>
        <v>1284</v>
      </c>
      <c r="F24" s="10">
        <f>Газ!G24</f>
        <v>1257.2</v>
      </c>
      <c r="G24" s="10">
        <f>ПТТ!G24</f>
        <v>26</v>
      </c>
      <c r="H24" s="10">
        <v>0</v>
      </c>
      <c r="I24" s="10">
        <v>0</v>
      </c>
      <c r="J24" s="10">
        <f>Электроэнергия!G24</f>
        <v>3442.6</v>
      </c>
      <c r="K24" s="10">
        <f>Тепло!G24</f>
        <v>160.80000000000001</v>
      </c>
      <c r="L24" s="41">
        <f t="shared" si="0"/>
        <v>6170.5999999999995</v>
      </c>
    </row>
    <row r="25" spans="1:12" s="15" customFormat="1">
      <c r="A25" s="27" t="s">
        <v>3</v>
      </c>
      <c r="B25" s="9" t="s">
        <v>57</v>
      </c>
      <c r="C25" s="10">
        <v>0</v>
      </c>
      <c r="D25" s="10">
        <v>0</v>
      </c>
      <c r="E25" s="10">
        <f>Нефтепродукты!G25</f>
        <v>0</v>
      </c>
      <c r="F25" s="10">
        <f>Газ!G25</f>
        <v>1018.7</v>
      </c>
      <c r="G25" s="10">
        <f>ПТТ!G25</f>
        <v>0</v>
      </c>
      <c r="H25" s="10">
        <v>0</v>
      </c>
      <c r="I25" s="10">
        <v>0</v>
      </c>
      <c r="J25" s="10">
        <f>Электроэнергия!G25</f>
        <v>64.599999999999994</v>
      </c>
      <c r="K25" s="10">
        <f>Тепло!G25</f>
        <v>27.3</v>
      </c>
      <c r="L25" s="41">
        <f t="shared" si="0"/>
        <v>1110.5999999999999</v>
      </c>
    </row>
    <row r="26" spans="1:12" s="15" customFormat="1">
      <c r="A26" s="27" t="s">
        <v>45</v>
      </c>
      <c r="B26" s="9" t="s">
        <v>46</v>
      </c>
      <c r="C26" s="10">
        <f t="shared" ref="C26:K26" si="7">SUM(C27:C30)</f>
        <v>0</v>
      </c>
      <c r="D26" s="10">
        <f t="shared" si="7"/>
        <v>0</v>
      </c>
      <c r="E26" s="10">
        <f t="shared" si="7"/>
        <v>2903</v>
      </c>
      <c r="F26" s="10">
        <f t="shared" si="7"/>
        <v>0</v>
      </c>
      <c r="G26" s="10">
        <f t="shared" si="7"/>
        <v>0</v>
      </c>
      <c r="H26" s="10">
        <f t="shared" si="7"/>
        <v>0</v>
      </c>
      <c r="I26" s="10">
        <f t="shared" si="7"/>
        <v>0</v>
      </c>
      <c r="J26" s="10">
        <f t="shared" si="7"/>
        <v>32.799999999999997</v>
      </c>
      <c r="K26" s="10">
        <f t="shared" si="7"/>
        <v>52.2</v>
      </c>
      <c r="L26" s="41">
        <f t="shared" si="0"/>
        <v>2988</v>
      </c>
    </row>
    <row r="27" spans="1:12" s="15" customFormat="1">
      <c r="A27" s="23" t="s">
        <v>51</v>
      </c>
      <c r="B27" s="9" t="s">
        <v>58</v>
      </c>
      <c r="C27" s="10">
        <v>0</v>
      </c>
      <c r="D27" s="10">
        <v>0</v>
      </c>
      <c r="E27" s="10">
        <f>Нефтепродукты!G27</f>
        <v>0</v>
      </c>
      <c r="F27" s="10">
        <f>Газ!G27</f>
        <v>0</v>
      </c>
      <c r="G27" s="10">
        <f>ПТТ!G27</f>
        <v>0</v>
      </c>
      <c r="H27" s="10">
        <v>0</v>
      </c>
      <c r="I27" s="10">
        <v>0</v>
      </c>
      <c r="J27" s="10">
        <f>Электроэнергия!G27</f>
        <v>0</v>
      </c>
      <c r="K27" s="10">
        <f>Тепло!G27</f>
        <v>0</v>
      </c>
      <c r="L27" s="41">
        <f t="shared" si="0"/>
        <v>0</v>
      </c>
    </row>
    <row r="28" spans="1:12" s="15" customFormat="1">
      <c r="A28" s="23" t="s">
        <v>50</v>
      </c>
      <c r="B28" s="9" t="s">
        <v>59</v>
      </c>
      <c r="C28" s="10">
        <v>0</v>
      </c>
      <c r="D28" s="10">
        <v>0</v>
      </c>
      <c r="E28" s="10">
        <f>Нефтепродукты!G28</f>
        <v>0</v>
      </c>
      <c r="F28" s="10">
        <f>Газ!G28</f>
        <v>0</v>
      </c>
      <c r="G28" s="10">
        <f>ПТТ!G28</f>
        <v>0</v>
      </c>
      <c r="H28" s="10">
        <v>0</v>
      </c>
      <c r="I28" s="10">
        <v>0</v>
      </c>
      <c r="J28" s="10">
        <f>Электроэнергия!G28</f>
        <v>0</v>
      </c>
      <c r="K28" s="10">
        <f>Тепло!G28</f>
        <v>0</v>
      </c>
      <c r="L28" s="41">
        <f t="shared" si="0"/>
        <v>0</v>
      </c>
    </row>
    <row r="29" spans="1:12" s="15" customFormat="1">
      <c r="A29" s="23" t="s">
        <v>52</v>
      </c>
      <c r="B29" s="9" t="s">
        <v>60</v>
      </c>
      <c r="C29" s="10">
        <v>0</v>
      </c>
      <c r="D29" s="10">
        <v>0</v>
      </c>
      <c r="E29" s="10">
        <f>Нефтепродукты!G29</f>
        <v>2903</v>
      </c>
      <c r="F29" s="10">
        <f>Газ!G29</f>
        <v>0</v>
      </c>
      <c r="G29" s="10">
        <f>ПТТ!G29</f>
        <v>0</v>
      </c>
      <c r="H29" s="10">
        <v>0</v>
      </c>
      <c r="I29" s="10">
        <v>0</v>
      </c>
      <c r="J29" s="10">
        <f>Электроэнергия!G29</f>
        <v>0</v>
      </c>
      <c r="K29" s="10">
        <f>Тепло!G29</f>
        <v>32.5</v>
      </c>
      <c r="L29" s="41">
        <f t="shared" si="0"/>
        <v>2935.5</v>
      </c>
    </row>
    <row r="30" spans="1:12" s="15" customFormat="1">
      <c r="A30" s="23" t="s">
        <v>53</v>
      </c>
      <c r="B30" s="9" t="s">
        <v>61</v>
      </c>
      <c r="C30" s="10">
        <v>0</v>
      </c>
      <c r="D30" s="10">
        <v>0</v>
      </c>
      <c r="E30" s="10">
        <f>Нефтепродукты!G30</f>
        <v>0</v>
      </c>
      <c r="F30" s="10">
        <f>Газ!G30</f>
        <v>0</v>
      </c>
      <c r="G30" s="10">
        <f>ПТТ!G30</f>
        <v>0</v>
      </c>
      <c r="H30" s="10">
        <v>0</v>
      </c>
      <c r="I30" s="10">
        <v>0</v>
      </c>
      <c r="J30" s="10">
        <f>Электроэнергия!G30</f>
        <v>32.799999999999997</v>
      </c>
      <c r="K30" s="10">
        <f>Тепло!G30</f>
        <v>19.7</v>
      </c>
      <c r="L30" s="41">
        <f t="shared" si="0"/>
        <v>52.5</v>
      </c>
    </row>
    <row r="31" spans="1:12" s="15" customFormat="1">
      <c r="A31" s="27" t="s">
        <v>54</v>
      </c>
      <c r="B31" s="9" t="s">
        <v>62</v>
      </c>
      <c r="C31" s="10">
        <v>0</v>
      </c>
      <c r="D31" s="10">
        <v>0</v>
      </c>
      <c r="E31" s="10">
        <f>Нефтепродукты!G31</f>
        <v>0</v>
      </c>
      <c r="F31" s="10">
        <f>Газ!G31</f>
        <v>4</v>
      </c>
      <c r="G31" s="10">
        <f>ПТТ!G31</f>
        <v>28.4</v>
      </c>
      <c r="H31" s="10">
        <v>0</v>
      </c>
      <c r="I31" s="10">
        <v>0</v>
      </c>
      <c r="J31" s="10">
        <f>Электроэнергия!G31</f>
        <v>534.70000000000005</v>
      </c>
      <c r="K31" s="10">
        <f>Тепло!G31</f>
        <v>1410.8</v>
      </c>
      <c r="L31" s="41">
        <f t="shared" si="0"/>
        <v>1977.9</v>
      </c>
    </row>
    <row r="32" spans="1:12" s="15" customFormat="1">
      <c r="A32" s="27" t="s">
        <v>1</v>
      </c>
      <c r="B32" s="9" t="s">
        <v>47</v>
      </c>
      <c r="C32" s="10">
        <v>0</v>
      </c>
      <c r="D32" s="10">
        <v>0</v>
      </c>
      <c r="E32" s="10">
        <f>Нефтепродукты!G32</f>
        <v>1830</v>
      </c>
      <c r="F32" s="10">
        <f>Газ!G32</f>
        <v>11012</v>
      </c>
      <c r="G32" s="10">
        <f>ПТТ!G32</f>
        <v>66.2</v>
      </c>
      <c r="H32" s="10">
        <v>0</v>
      </c>
      <c r="I32" s="10">
        <v>0</v>
      </c>
      <c r="J32" s="10">
        <f>Электроэнергия!G32</f>
        <v>4500.8999999999996</v>
      </c>
      <c r="K32" s="10">
        <f>Тепло!G32</f>
        <v>12109.4</v>
      </c>
      <c r="L32" s="41">
        <f t="shared" si="0"/>
        <v>29518.5</v>
      </c>
    </row>
    <row r="33" spans="1:12" s="40" customFormat="1" ht="25.5">
      <c r="A33" s="39" t="s">
        <v>67</v>
      </c>
      <c r="B33" s="30" t="s">
        <v>63</v>
      </c>
      <c r="C33" s="35">
        <v>0</v>
      </c>
      <c r="D33" s="35">
        <v>0</v>
      </c>
      <c r="E33" s="35">
        <f>Нефтепродукты!G33</f>
        <v>3.9</v>
      </c>
      <c r="F33" s="35">
        <f>Газ!G33</f>
        <v>0</v>
      </c>
      <c r="G33" s="35">
        <f>ПТТ!G33</f>
        <v>1</v>
      </c>
      <c r="H33" s="35">
        <v>0</v>
      </c>
      <c r="I33" s="35">
        <v>0</v>
      </c>
      <c r="J33" s="35">
        <f>Электроэнергия!G33</f>
        <v>0</v>
      </c>
      <c r="K33" s="35">
        <f>Тепло!G33</f>
        <v>0</v>
      </c>
      <c r="L33" s="35">
        <f t="shared" si="0"/>
        <v>4.9000000000000004</v>
      </c>
    </row>
    <row r="35" spans="1:12">
      <c r="F35" s="44"/>
    </row>
    <row r="37" spans="1:12">
      <c r="A37" s="11"/>
    </row>
    <row r="38" spans="1:12">
      <c r="A38" s="11"/>
    </row>
    <row r="39" spans="1:12">
      <c r="A39" s="11"/>
    </row>
    <row r="40" spans="1:12">
      <c r="A40" s="11"/>
    </row>
    <row r="41" spans="1:12" s="9" customFormat="1">
      <c r="A41" s="11"/>
      <c r="C41" s="11"/>
      <c r="D41" s="11"/>
      <c r="E41" s="11"/>
      <c r="F41" s="11"/>
      <c r="G41" s="11"/>
      <c r="H41" s="11"/>
      <c r="I41" s="11"/>
      <c r="J41" s="11"/>
      <c r="K41" s="11"/>
      <c r="L41" s="11"/>
    </row>
    <row r="42" spans="1:12" s="9" customFormat="1">
      <c r="A42" s="11"/>
      <c r="C42" s="11"/>
      <c r="D42" s="11"/>
      <c r="E42" s="11"/>
      <c r="F42" s="11"/>
      <c r="G42" s="11"/>
      <c r="H42" s="11"/>
      <c r="I42" s="11"/>
      <c r="J42" s="11"/>
      <c r="K42" s="11"/>
      <c r="L42" s="11"/>
    </row>
    <row r="43" spans="1:12" s="9" customFormat="1">
      <c r="A43" s="11"/>
      <c r="C43" s="11"/>
      <c r="D43" s="11"/>
      <c r="E43" s="11"/>
      <c r="F43" s="11"/>
      <c r="G43" s="11"/>
      <c r="H43" s="11"/>
      <c r="I43" s="11"/>
      <c r="J43" s="11"/>
      <c r="K43" s="11"/>
      <c r="L43" s="11"/>
    </row>
    <row r="44" spans="1:12" s="9" customFormat="1">
      <c r="A44" s="11"/>
      <c r="C44" s="11"/>
      <c r="D44" s="11"/>
      <c r="E44" s="11"/>
      <c r="F44" s="11"/>
      <c r="G44" s="11"/>
      <c r="H44" s="11"/>
      <c r="I44" s="11"/>
      <c r="J44" s="11"/>
      <c r="K44" s="11"/>
      <c r="L44" s="11"/>
    </row>
    <row r="45" spans="1:12" s="9" customFormat="1">
      <c r="A45" s="11"/>
      <c r="C45" s="11"/>
      <c r="D45" s="11"/>
      <c r="E45" s="11"/>
      <c r="F45" s="11"/>
      <c r="G45" s="11"/>
      <c r="H45" s="11"/>
      <c r="I45" s="11"/>
      <c r="J45" s="11"/>
      <c r="K45" s="11"/>
      <c r="L45" s="11"/>
    </row>
    <row r="46" spans="1:12" s="9" customFormat="1">
      <c r="A46" s="11"/>
      <c r="C46" s="11"/>
      <c r="D46" s="11"/>
      <c r="E46" s="11"/>
      <c r="F46" s="11"/>
      <c r="G46" s="11"/>
      <c r="H46" s="11"/>
      <c r="I46" s="11"/>
      <c r="J46" s="11"/>
      <c r="K46" s="11"/>
      <c r="L46" s="11"/>
    </row>
    <row r="47" spans="1:12" s="9" customFormat="1">
      <c r="A47" s="11"/>
      <c r="C47" s="11"/>
      <c r="D47" s="11"/>
      <c r="E47" s="11"/>
      <c r="F47" s="11"/>
      <c r="G47" s="11"/>
      <c r="H47" s="11"/>
      <c r="I47" s="11"/>
      <c r="J47" s="11"/>
      <c r="K47" s="11"/>
      <c r="L47" s="11"/>
    </row>
    <row r="48" spans="1:12" s="9" customFormat="1">
      <c r="A48" s="11"/>
      <c r="C48" s="11"/>
      <c r="D48" s="11"/>
      <c r="E48" s="11"/>
      <c r="F48" s="11"/>
      <c r="G48" s="11"/>
      <c r="H48" s="11"/>
      <c r="I48" s="11"/>
      <c r="J48" s="11"/>
      <c r="K48" s="11"/>
      <c r="L48" s="11"/>
    </row>
    <row r="49" spans="1:12" s="9" customFormat="1">
      <c r="A49" s="11"/>
      <c r="C49" s="11"/>
      <c r="D49" s="11"/>
      <c r="E49" s="11"/>
      <c r="F49" s="11"/>
      <c r="G49" s="11"/>
      <c r="H49" s="11"/>
      <c r="I49" s="11"/>
      <c r="J49" s="11"/>
      <c r="K49" s="11"/>
      <c r="L49" s="11"/>
    </row>
    <row r="50" spans="1:12" s="9" customFormat="1">
      <c r="A50" s="11"/>
      <c r="C50" s="11"/>
      <c r="D50" s="11"/>
      <c r="E50" s="11"/>
      <c r="F50" s="11"/>
      <c r="G50" s="11"/>
      <c r="H50" s="11"/>
      <c r="I50" s="11"/>
      <c r="J50" s="11"/>
      <c r="K50" s="11"/>
      <c r="L50" s="11"/>
    </row>
    <row r="51" spans="1:12" s="9" customFormat="1">
      <c r="A51" s="11"/>
      <c r="C51" s="11"/>
      <c r="D51" s="11"/>
      <c r="E51" s="11"/>
      <c r="F51" s="11"/>
      <c r="G51" s="11"/>
      <c r="H51" s="11"/>
      <c r="I51" s="11"/>
      <c r="J51" s="11"/>
      <c r="K51" s="11"/>
      <c r="L51" s="11"/>
    </row>
    <row r="52" spans="1:12" s="9" customFormat="1">
      <c r="A52" s="11"/>
      <c r="C52" s="11"/>
      <c r="D52" s="11"/>
      <c r="E52" s="11"/>
      <c r="F52" s="11"/>
      <c r="G52" s="11"/>
      <c r="H52" s="11"/>
      <c r="I52" s="11"/>
      <c r="J52" s="11"/>
      <c r="K52" s="11"/>
      <c r="L52" s="11"/>
    </row>
  </sheetData>
  <pageMargins left="0.98425196850393704" right="0.23622047244094491" top="0.74803149606299213" bottom="0.74803149606299213" header="0.31496062992125984" footer="0.31496062992125984"/>
  <pageSetup paperSize="8" scale="9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8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I34" sqref="A1:I34"/>
    </sheetView>
  </sheetViews>
  <sheetFormatPr defaultRowHeight="12.75"/>
  <cols>
    <col min="1" max="1" width="50.7109375" style="8" customWidth="1"/>
    <col min="2" max="2" width="8.7109375" style="9" customWidth="1"/>
    <col min="3" max="9" width="14.7109375" style="11" customWidth="1"/>
    <col min="10" max="16384" width="9.140625" style="11"/>
  </cols>
  <sheetData>
    <row r="1" spans="1:9" s="4" customFormat="1" ht="50.1" customHeight="1">
      <c r="A1" s="1" t="s">
        <v>82</v>
      </c>
      <c r="B1" s="2" t="s">
        <v>4</v>
      </c>
      <c r="C1" s="3" t="s">
        <v>91</v>
      </c>
      <c r="D1" s="3" t="s">
        <v>71</v>
      </c>
      <c r="E1" s="3" t="s">
        <v>72</v>
      </c>
      <c r="F1" s="3" t="s">
        <v>92</v>
      </c>
      <c r="G1" s="3" t="s">
        <v>76</v>
      </c>
      <c r="H1" s="50" t="s">
        <v>93</v>
      </c>
      <c r="I1" s="50" t="s">
        <v>94</v>
      </c>
    </row>
    <row r="2" spans="1:9" s="7" customFormat="1">
      <c r="A2" s="5"/>
      <c r="B2" s="6"/>
      <c r="C2" s="7" t="s">
        <v>13</v>
      </c>
      <c r="D2" s="7" t="s">
        <v>14</v>
      </c>
      <c r="E2" s="7" t="s">
        <v>15</v>
      </c>
      <c r="F2" s="7" t="s">
        <v>16</v>
      </c>
      <c r="G2" s="7" t="s">
        <v>17</v>
      </c>
      <c r="H2" s="7" t="s">
        <v>18</v>
      </c>
      <c r="I2" s="7" t="s">
        <v>19</v>
      </c>
    </row>
    <row r="3" spans="1:9">
      <c r="A3" s="8" t="s">
        <v>23</v>
      </c>
      <c r="B3" s="9" t="s">
        <v>13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I3" s="55"/>
    </row>
    <row r="4" spans="1:9">
      <c r="A4" s="8" t="s">
        <v>24</v>
      </c>
      <c r="B4" s="9" t="s">
        <v>14</v>
      </c>
      <c r="C4" s="10">
        <v>5994.5</v>
      </c>
      <c r="D4" s="10">
        <v>5936.8</v>
      </c>
      <c r="E4" s="10">
        <v>5907.8</v>
      </c>
      <c r="F4" s="10">
        <v>5942</v>
      </c>
      <c r="G4" s="10">
        <v>6020.9</v>
      </c>
      <c r="H4" s="10">
        <f>G4-C4</f>
        <v>26.399999999999636</v>
      </c>
      <c r="I4" s="51">
        <f>ROUND(H4/C4,3)</f>
        <v>4.0000000000000001E-3</v>
      </c>
    </row>
    <row r="5" spans="1:9">
      <c r="A5" s="8" t="s">
        <v>25</v>
      </c>
      <c r="B5" s="9" t="s">
        <v>15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I5" s="55"/>
    </row>
    <row r="6" spans="1:9">
      <c r="A6" s="8" t="s">
        <v>2</v>
      </c>
      <c r="B6" s="9" t="s">
        <v>16</v>
      </c>
      <c r="C6" s="10">
        <v>26.3</v>
      </c>
      <c r="D6" s="10">
        <v>12</v>
      </c>
      <c r="E6" s="10">
        <v>12</v>
      </c>
      <c r="F6" s="10">
        <v>0</v>
      </c>
      <c r="G6" s="10">
        <v>0</v>
      </c>
      <c r="I6" s="55"/>
    </row>
    <row r="7" spans="1:9" s="15" customFormat="1">
      <c r="A7" s="12" t="s">
        <v>26</v>
      </c>
      <c r="B7" s="13" t="s">
        <v>17</v>
      </c>
      <c r="C7" s="14">
        <f t="shared" ref="C7" si="0">C3+C4+C5+C6</f>
        <v>6020.8</v>
      </c>
      <c r="D7" s="14">
        <f t="shared" ref="D7:G7" si="1">D3+D4+D5+D6</f>
        <v>5948.8</v>
      </c>
      <c r="E7" s="14">
        <f t="shared" si="1"/>
        <v>5919.8</v>
      </c>
      <c r="F7" s="14">
        <f t="shared" si="1"/>
        <v>5942</v>
      </c>
      <c r="G7" s="14">
        <f t="shared" si="1"/>
        <v>6020.9</v>
      </c>
      <c r="H7" s="10">
        <f>G7-C7</f>
        <v>9.9999999999454303E-2</v>
      </c>
      <c r="I7" s="51">
        <f>ROUND(H7/C7,3)</f>
        <v>0</v>
      </c>
    </row>
    <row r="8" spans="1:9">
      <c r="A8" s="8" t="s">
        <v>0</v>
      </c>
      <c r="B8" s="9" t="s">
        <v>18</v>
      </c>
      <c r="C8" s="16">
        <f t="shared" ref="C8" si="2">ROUND(C7+C9+C10+C14+C18+C19-C20,1)</f>
        <v>0</v>
      </c>
      <c r="D8" s="16">
        <f t="shared" ref="D8:G8" si="3">ROUND(D7+D9+D10+D14+D18+D19-D20,1)</f>
        <v>0</v>
      </c>
      <c r="E8" s="16">
        <f t="shared" si="3"/>
        <v>0</v>
      </c>
      <c r="F8" s="16">
        <f t="shared" si="3"/>
        <v>0</v>
      </c>
      <c r="G8" s="16">
        <f t="shared" si="3"/>
        <v>0</v>
      </c>
      <c r="I8" s="55"/>
    </row>
    <row r="9" spans="1:9">
      <c r="A9" s="17" t="s">
        <v>27</v>
      </c>
      <c r="B9" s="18" t="s">
        <v>19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I9" s="55"/>
    </row>
    <row r="10" spans="1:9">
      <c r="A10" s="20" t="s">
        <v>55</v>
      </c>
      <c r="B10" s="21" t="s">
        <v>20</v>
      </c>
      <c r="C10" s="22">
        <f t="shared" ref="C10:G10" si="4">SUM(C11:C13)</f>
        <v>-139.1</v>
      </c>
      <c r="D10" s="22">
        <f t="shared" si="4"/>
        <v>-48</v>
      </c>
      <c r="E10" s="22">
        <f t="shared" si="4"/>
        <v>0</v>
      </c>
      <c r="F10" s="22">
        <f t="shared" si="4"/>
        <v>0</v>
      </c>
      <c r="G10" s="22">
        <f t="shared" si="4"/>
        <v>0</v>
      </c>
      <c r="I10" s="55"/>
    </row>
    <row r="11" spans="1:9">
      <c r="A11" s="23" t="s">
        <v>28</v>
      </c>
      <c r="B11" s="9" t="s">
        <v>29</v>
      </c>
      <c r="C11" s="16">
        <v>0</v>
      </c>
      <c r="D11" s="16">
        <v>0</v>
      </c>
      <c r="E11" s="16">
        <v>0</v>
      </c>
      <c r="F11" s="16">
        <v>0</v>
      </c>
      <c r="G11" s="16">
        <v>0</v>
      </c>
      <c r="I11" s="55"/>
    </row>
    <row r="12" spans="1:9">
      <c r="A12" s="23" t="s">
        <v>30</v>
      </c>
      <c r="B12" s="9" t="s">
        <v>31</v>
      </c>
      <c r="C12" s="16">
        <v>-139.1</v>
      </c>
      <c r="D12" s="16">
        <v>-48</v>
      </c>
      <c r="E12" s="16">
        <v>0</v>
      </c>
      <c r="F12" s="16">
        <v>0</v>
      </c>
      <c r="G12" s="16">
        <v>0</v>
      </c>
      <c r="I12" s="55"/>
    </row>
    <row r="13" spans="1:9">
      <c r="A13" s="23" t="s">
        <v>32</v>
      </c>
      <c r="B13" s="9" t="s">
        <v>33</v>
      </c>
      <c r="C13" s="16">
        <v>0</v>
      </c>
      <c r="D13" s="16">
        <v>0</v>
      </c>
      <c r="E13" s="16">
        <v>0</v>
      </c>
      <c r="F13" s="16">
        <v>0</v>
      </c>
      <c r="G13" s="16">
        <v>0</v>
      </c>
      <c r="I13" s="55"/>
    </row>
    <row r="14" spans="1:9">
      <c r="A14" s="20" t="s">
        <v>65</v>
      </c>
      <c r="B14" s="21" t="s">
        <v>21</v>
      </c>
      <c r="C14" s="22">
        <f t="shared" ref="C14:G14" si="5">SUM(C15:C17)</f>
        <v>0</v>
      </c>
      <c r="D14" s="22">
        <f t="shared" si="5"/>
        <v>0</v>
      </c>
      <c r="E14" s="22">
        <f t="shared" si="5"/>
        <v>0</v>
      </c>
      <c r="F14" s="22">
        <f t="shared" si="5"/>
        <v>0</v>
      </c>
      <c r="G14" s="22">
        <f t="shared" si="5"/>
        <v>0</v>
      </c>
      <c r="I14" s="55"/>
    </row>
    <row r="15" spans="1:9">
      <c r="A15" s="23" t="s">
        <v>66</v>
      </c>
      <c r="B15" s="9" t="s">
        <v>34</v>
      </c>
      <c r="C15" s="16">
        <v>0</v>
      </c>
      <c r="D15" s="16">
        <v>0</v>
      </c>
      <c r="E15" s="16">
        <v>0</v>
      </c>
      <c r="F15" s="16">
        <v>0</v>
      </c>
      <c r="G15" s="16">
        <v>0</v>
      </c>
      <c r="I15" s="55"/>
    </row>
    <row r="16" spans="1:9">
      <c r="A16" s="23" t="s">
        <v>35</v>
      </c>
      <c r="B16" s="9" t="s">
        <v>36</v>
      </c>
      <c r="C16" s="16">
        <v>0</v>
      </c>
      <c r="D16" s="16">
        <v>0</v>
      </c>
      <c r="E16" s="16">
        <v>0</v>
      </c>
      <c r="F16" s="16">
        <v>0</v>
      </c>
      <c r="G16" s="16">
        <v>0</v>
      </c>
      <c r="I16" s="55"/>
    </row>
    <row r="17" spans="1:9">
      <c r="A17" s="23" t="s">
        <v>37</v>
      </c>
      <c r="B17" s="9" t="s">
        <v>38</v>
      </c>
      <c r="C17" s="16">
        <v>0</v>
      </c>
      <c r="D17" s="16">
        <v>0</v>
      </c>
      <c r="E17" s="16">
        <v>0</v>
      </c>
      <c r="F17" s="16">
        <v>0</v>
      </c>
      <c r="G17" s="16">
        <v>0</v>
      </c>
      <c r="I17" s="55"/>
    </row>
    <row r="18" spans="1:9" s="15" customFormat="1">
      <c r="A18" s="12" t="s">
        <v>39</v>
      </c>
      <c r="B18" s="13" t="s">
        <v>22</v>
      </c>
      <c r="C18" s="14">
        <v>0</v>
      </c>
      <c r="D18" s="14">
        <v>0</v>
      </c>
      <c r="E18" s="14">
        <v>0</v>
      </c>
      <c r="F18" s="14">
        <v>0</v>
      </c>
      <c r="G18" s="14">
        <v>0</v>
      </c>
      <c r="I18" s="56"/>
    </row>
    <row r="19" spans="1:9" s="15" customFormat="1">
      <c r="A19" s="24" t="s">
        <v>40</v>
      </c>
      <c r="B19" s="25" t="s">
        <v>41</v>
      </c>
      <c r="C19" s="26">
        <v>0</v>
      </c>
      <c r="D19" s="26">
        <v>0</v>
      </c>
      <c r="E19" s="26">
        <v>0</v>
      </c>
      <c r="F19" s="26">
        <v>0</v>
      </c>
      <c r="G19" s="26">
        <v>0</v>
      </c>
      <c r="I19" s="56"/>
    </row>
    <row r="20" spans="1:9" s="15" customFormat="1">
      <c r="A20" s="12" t="s">
        <v>42</v>
      </c>
      <c r="B20" s="13" t="s">
        <v>43</v>
      </c>
      <c r="C20" s="14">
        <f>C21+C22+C25+C26+C31+C32+C33</f>
        <v>5881.7</v>
      </c>
      <c r="D20" s="14">
        <f>D21+D22+D25+D26+D31+D32+D33</f>
        <v>5900.8</v>
      </c>
      <c r="E20" s="14">
        <f>E21+E22+E25+E26+E31+E32+E33</f>
        <v>5919.8</v>
      </c>
      <c r="F20" s="14">
        <f>F21+F22+F25+F26+F31+F32+F33</f>
        <v>5942</v>
      </c>
      <c r="G20" s="14">
        <f>G21+G22+G25+G26+G31+G32+G33</f>
        <v>6020.9</v>
      </c>
      <c r="H20" s="10">
        <f>G20-C20</f>
        <v>139.19999999999982</v>
      </c>
      <c r="I20" s="51">
        <f>ROUND(H20/C20,3)</f>
        <v>2.4E-2</v>
      </c>
    </row>
    <row r="21" spans="1:9" s="15" customFormat="1">
      <c r="A21" s="27" t="s">
        <v>48</v>
      </c>
      <c r="B21" s="9" t="s">
        <v>56</v>
      </c>
      <c r="C21" s="28">
        <v>0</v>
      </c>
      <c r="D21" s="28">
        <v>0</v>
      </c>
      <c r="E21" s="28">
        <v>0</v>
      </c>
      <c r="F21" s="28">
        <v>0</v>
      </c>
      <c r="G21" s="28">
        <v>0</v>
      </c>
      <c r="I21" s="56"/>
    </row>
    <row r="22" spans="1:9" s="15" customFormat="1">
      <c r="A22" s="27" t="s">
        <v>49</v>
      </c>
      <c r="B22" s="9" t="s">
        <v>44</v>
      </c>
      <c r="C22" s="28">
        <f>SUM(C23:C24)</f>
        <v>1262.2</v>
      </c>
      <c r="D22" s="28">
        <f>SUM(D23:D24)</f>
        <v>1264.5999999999999</v>
      </c>
      <c r="E22" s="28">
        <f>SUM(E23:E24)</f>
        <v>1267</v>
      </c>
      <c r="F22" s="28">
        <f>SUM(F23:F24)</f>
        <v>1272.8</v>
      </c>
      <c r="G22" s="28">
        <f>SUM(G23:G24)</f>
        <v>1284</v>
      </c>
      <c r="H22" s="10">
        <f>G22-C22</f>
        <v>21.799999999999955</v>
      </c>
      <c r="I22" s="51">
        <f>ROUND(H22/C22,3)</f>
        <v>1.7000000000000001E-2</v>
      </c>
    </row>
    <row r="23" spans="1:9" s="15" customFormat="1">
      <c r="A23" s="23" t="s">
        <v>80</v>
      </c>
      <c r="B23" s="9" t="s">
        <v>64</v>
      </c>
      <c r="C23" s="28">
        <v>0</v>
      </c>
      <c r="D23" s="28">
        <v>0</v>
      </c>
      <c r="E23" s="28">
        <v>0</v>
      </c>
      <c r="F23" s="28">
        <v>0</v>
      </c>
      <c r="G23" s="28">
        <v>0</v>
      </c>
      <c r="I23" s="56"/>
    </row>
    <row r="24" spans="1:9" s="15" customFormat="1">
      <c r="A24" s="23" t="s">
        <v>81</v>
      </c>
      <c r="B24" s="9" t="s">
        <v>68</v>
      </c>
      <c r="C24" s="28">
        <v>1262.2</v>
      </c>
      <c r="D24" s="28">
        <v>1264.5999999999999</v>
      </c>
      <c r="E24" s="28">
        <v>1267</v>
      </c>
      <c r="F24" s="28">
        <v>1272.8</v>
      </c>
      <c r="G24" s="28">
        <v>1284</v>
      </c>
      <c r="I24" s="56"/>
    </row>
    <row r="25" spans="1:9" s="15" customFormat="1">
      <c r="A25" s="27" t="s">
        <v>3</v>
      </c>
      <c r="B25" s="9" t="s">
        <v>57</v>
      </c>
      <c r="C25" s="28">
        <v>0</v>
      </c>
      <c r="D25" s="28">
        <v>0</v>
      </c>
      <c r="E25" s="28">
        <v>0</v>
      </c>
      <c r="F25" s="28">
        <v>0</v>
      </c>
      <c r="G25" s="28">
        <v>0</v>
      </c>
      <c r="I25" s="56"/>
    </row>
    <row r="26" spans="1:9" s="15" customFormat="1">
      <c r="A26" s="27" t="s">
        <v>45</v>
      </c>
      <c r="B26" s="9" t="s">
        <v>46</v>
      </c>
      <c r="C26" s="28">
        <f t="shared" ref="C26:G26" si="6">C27+C28+C29+C30</f>
        <v>2836.7</v>
      </c>
      <c r="D26" s="28">
        <f t="shared" si="6"/>
        <v>2846.9</v>
      </c>
      <c r="E26" s="28">
        <f t="shared" si="6"/>
        <v>2857.1</v>
      </c>
      <c r="F26" s="28">
        <f t="shared" si="6"/>
        <v>2867.4</v>
      </c>
      <c r="G26" s="28">
        <f t="shared" si="6"/>
        <v>2903</v>
      </c>
      <c r="I26" s="56"/>
    </row>
    <row r="27" spans="1:9" s="15" customFormat="1">
      <c r="A27" s="23" t="s">
        <v>51</v>
      </c>
      <c r="B27" s="9" t="s">
        <v>58</v>
      </c>
      <c r="C27" s="28">
        <v>0</v>
      </c>
      <c r="D27" s="28">
        <v>0</v>
      </c>
      <c r="E27" s="28">
        <v>0</v>
      </c>
      <c r="F27" s="28">
        <v>0</v>
      </c>
      <c r="G27" s="28">
        <v>0</v>
      </c>
      <c r="I27" s="56"/>
    </row>
    <row r="28" spans="1:9" s="15" customFormat="1">
      <c r="A28" s="23" t="s">
        <v>50</v>
      </c>
      <c r="B28" s="9" t="s">
        <v>59</v>
      </c>
      <c r="C28" s="28">
        <v>0</v>
      </c>
      <c r="D28" s="28">
        <v>0</v>
      </c>
      <c r="E28" s="28">
        <v>0</v>
      </c>
      <c r="F28" s="28">
        <v>0</v>
      </c>
      <c r="G28" s="28">
        <v>0</v>
      </c>
      <c r="I28" s="56"/>
    </row>
    <row r="29" spans="1:9" s="15" customFormat="1">
      <c r="A29" s="23" t="s">
        <v>52</v>
      </c>
      <c r="B29" s="9" t="s">
        <v>60</v>
      </c>
      <c r="C29" s="28">
        <v>2836.7</v>
      </c>
      <c r="D29" s="28">
        <v>2846.9</v>
      </c>
      <c r="E29" s="28">
        <v>2857.1</v>
      </c>
      <c r="F29" s="28">
        <v>2867.4</v>
      </c>
      <c r="G29" s="28">
        <v>2903</v>
      </c>
      <c r="H29" s="10">
        <f>G29-C29</f>
        <v>66.300000000000182</v>
      </c>
      <c r="I29" s="51">
        <f>ROUND(H29/C29,3)</f>
        <v>2.3E-2</v>
      </c>
    </row>
    <row r="30" spans="1:9" s="15" customFormat="1">
      <c r="A30" s="23" t="s">
        <v>53</v>
      </c>
      <c r="B30" s="9" t="s">
        <v>61</v>
      </c>
      <c r="C30" s="28">
        <v>0</v>
      </c>
      <c r="D30" s="28">
        <v>0</v>
      </c>
      <c r="E30" s="28">
        <v>0</v>
      </c>
      <c r="F30" s="28">
        <v>0</v>
      </c>
      <c r="G30" s="28">
        <v>0</v>
      </c>
      <c r="I30" s="56"/>
    </row>
    <row r="31" spans="1:9" s="15" customFormat="1">
      <c r="A31" s="27" t="s">
        <v>54</v>
      </c>
      <c r="B31" s="9" t="s">
        <v>62</v>
      </c>
      <c r="C31" s="28">
        <v>0</v>
      </c>
      <c r="D31" s="28">
        <v>0</v>
      </c>
      <c r="E31" s="28">
        <v>0</v>
      </c>
      <c r="F31" s="28">
        <v>0</v>
      </c>
      <c r="G31" s="28">
        <v>0</v>
      </c>
      <c r="I31" s="56"/>
    </row>
    <row r="32" spans="1:9" s="15" customFormat="1">
      <c r="A32" s="27" t="s">
        <v>1</v>
      </c>
      <c r="B32" s="9" t="s">
        <v>47</v>
      </c>
      <c r="C32" s="28">
        <v>1778.6</v>
      </c>
      <c r="D32" s="28">
        <v>1785</v>
      </c>
      <c r="E32" s="28">
        <v>1791.4</v>
      </c>
      <c r="F32" s="28">
        <v>1797.8</v>
      </c>
      <c r="G32" s="28">
        <v>1830</v>
      </c>
      <c r="H32" s="10">
        <f>G32-C32</f>
        <v>51.400000000000091</v>
      </c>
      <c r="I32" s="51">
        <f>ROUND(H32/C32,3)</f>
        <v>2.9000000000000001E-2</v>
      </c>
    </row>
    <row r="33" spans="1:9" s="32" customFormat="1" ht="25.5">
      <c r="A33" s="29" t="s">
        <v>67</v>
      </c>
      <c r="B33" s="30" t="s">
        <v>63</v>
      </c>
      <c r="C33" s="48">
        <v>4.2</v>
      </c>
      <c r="D33" s="48">
        <v>4.3</v>
      </c>
      <c r="E33" s="48">
        <v>4.3</v>
      </c>
      <c r="F33" s="48">
        <v>4</v>
      </c>
      <c r="G33" s="48">
        <v>3.9</v>
      </c>
      <c r="I33" s="59"/>
    </row>
    <row r="36" spans="1:9">
      <c r="C36" s="28"/>
    </row>
    <row r="38" spans="1:9">
      <c r="D38" s="61"/>
      <c r="E38" s="61"/>
      <c r="F38" s="61"/>
      <c r="G38" s="61"/>
    </row>
  </sheetData>
  <phoneticPr fontId="6" type="noConversion"/>
  <pageMargins left="0.98425196850393704" right="0.23622047244094491" top="0.74803149606299213" bottom="0.74803149606299213" header="0.31496062992125984" footer="0.31496062992125984"/>
  <pageSetup paperSize="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6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I34" sqref="A1:I34"/>
    </sheetView>
  </sheetViews>
  <sheetFormatPr defaultRowHeight="12.75"/>
  <cols>
    <col min="1" max="1" width="50.7109375" style="8" customWidth="1"/>
    <col min="2" max="2" width="8.7109375" style="9" customWidth="1"/>
    <col min="3" max="7" width="14.7109375" style="34" customWidth="1"/>
    <col min="8" max="9" width="14.7109375" style="11" customWidth="1"/>
    <col min="10" max="16384" width="9.140625" style="11"/>
  </cols>
  <sheetData>
    <row r="1" spans="1:9" s="4" customFormat="1" ht="50.1" customHeight="1">
      <c r="A1" s="1" t="s">
        <v>78</v>
      </c>
      <c r="B1" s="2" t="s">
        <v>4</v>
      </c>
      <c r="C1" s="3" t="s">
        <v>91</v>
      </c>
      <c r="D1" s="3" t="s">
        <v>71</v>
      </c>
      <c r="E1" s="3" t="s">
        <v>72</v>
      </c>
      <c r="F1" s="3" t="s">
        <v>92</v>
      </c>
      <c r="G1" s="3" t="s">
        <v>76</v>
      </c>
      <c r="H1" s="50" t="s">
        <v>93</v>
      </c>
      <c r="I1" s="50" t="s">
        <v>94</v>
      </c>
    </row>
    <row r="2" spans="1:9" s="7" customFormat="1">
      <c r="A2" s="5"/>
      <c r="B2" s="6"/>
      <c r="C2" s="33">
        <v>1</v>
      </c>
      <c r="D2" s="33">
        <v>2</v>
      </c>
      <c r="E2" s="33">
        <v>3</v>
      </c>
      <c r="F2" s="33">
        <v>4</v>
      </c>
      <c r="G2" s="33">
        <v>5</v>
      </c>
      <c r="H2" s="7" t="s">
        <v>18</v>
      </c>
      <c r="I2" s="7" t="s">
        <v>19</v>
      </c>
    </row>
    <row r="3" spans="1:9">
      <c r="A3" s="8" t="s">
        <v>23</v>
      </c>
      <c r="B3" s="9" t="s">
        <v>13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0"/>
      <c r="I3" s="55"/>
    </row>
    <row r="4" spans="1:9">
      <c r="A4" s="8" t="s">
        <v>24</v>
      </c>
      <c r="B4" s="9" t="s">
        <v>14</v>
      </c>
      <c r="C4" s="10">
        <v>39225.199999999997</v>
      </c>
      <c r="D4" s="10">
        <v>39350.699999999997</v>
      </c>
      <c r="E4" s="10">
        <v>39408.300000000003</v>
      </c>
      <c r="F4" s="10">
        <v>39447.300000000003</v>
      </c>
      <c r="G4" s="10">
        <v>39544.9</v>
      </c>
      <c r="H4" s="10">
        <f>G4-C4</f>
        <v>319.70000000000437</v>
      </c>
      <c r="I4" s="51">
        <f>ROUND(H4/C4,3)</f>
        <v>8.0000000000000002E-3</v>
      </c>
    </row>
    <row r="5" spans="1:9">
      <c r="A5" s="8" t="s">
        <v>25</v>
      </c>
      <c r="B5" s="9" t="s">
        <v>15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/>
      <c r="I5" s="55"/>
    </row>
    <row r="6" spans="1:9">
      <c r="A6" s="8" t="s">
        <v>2</v>
      </c>
      <c r="B6" s="9" t="s">
        <v>79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/>
      <c r="I6" s="55"/>
    </row>
    <row r="7" spans="1:9" s="15" customFormat="1">
      <c r="A7" s="12" t="s">
        <v>26</v>
      </c>
      <c r="B7" s="13" t="s">
        <v>17</v>
      </c>
      <c r="C7" s="14">
        <f t="shared" ref="C7" si="0">C3+C4+C5+C6</f>
        <v>39225.199999999997</v>
      </c>
      <c r="D7" s="14">
        <f t="shared" ref="D7:G7" si="1">D3+D4+D5+D6</f>
        <v>39350.699999999997</v>
      </c>
      <c r="E7" s="14">
        <f t="shared" si="1"/>
        <v>39408.300000000003</v>
      </c>
      <c r="F7" s="14">
        <f t="shared" si="1"/>
        <v>39447.300000000003</v>
      </c>
      <c r="G7" s="14">
        <f t="shared" si="1"/>
        <v>39544.9</v>
      </c>
      <c r="H7" s="10">
        <f>G7-C7</f>
        <v>319.70000000000437</v>
      </c>
      <c r="I7" s="51">
        <f>ROUND(H7/C7,3)</f>
        <v>8.0000000000000002E-3</v>
      </c>
    </row>
    <row r="8" spans="1:9">
      <c r="A8" s="8" t="s">
        <v>0</v>
      </c>
      <c r="B8" s="9" t="s">
        <v>18</v>
      </c>
      <c r="C8" s="16">
        <f t="shared" ref="C8" si="2">ROUND(C7+C9+C10+C14+C18+C19-C20,1)</f>
        <v>0</v>
      </c>
      <c r="D8" s="16">
        <f t="shared" ref="D8:G8" si="3">ROUND(D7+D9+D10+D14+D18+D19-D20,1)</f>
        <v>0</v>
      </c>
      <c r="E8" s="16">
        <f t="shared" si="3"/>
        <v>0</v>
      </c>
      <c r="F8" s="16">
        <f t="shared" si="3"/>
        <v>0</v>
      </c>
      <c r="G8" s="16">
        <f t="shared" si="3"/>
        <v>0</v>
      </c>
      <c r="H8" s="10"/>
      <c r="I8" s="55"/>
    </row>
    <row r="9" spans="1:9">
      <c r="A9" s="17" t="s">
        <v>27</v>
      </c>
      <c r="B9" s="18" t="s">
        <v>19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0"/>
      <c r="I9" s="51"/>
    </row>
    <row r="10" spans="1:9">
      <c r="A10" s="20" t="s">
        <v>55</v>
      </c>
      <c r="B10" s="21" t="s">
        <v>20</v>
      </c>
      <c r="C10" s="22">
        <f t="shared" ref="C10:F10" si="4">SUM(C11:C13)</f>
        <v>-16798</v>
      </c>
      <c r="D10" s="22">
        <f t="shared" si="4"/>
        <v>-16923.2</v>
      </c>
      <c r="E10" s="22">
        <f t="shared" si="4"/>
        <v>-16979.599999999999</v>
      </c>
      <c r="F10" s="22">
        <f t="shared" si="4"/>
        <v>-17014.3</v>
      </c>
      <c r="G10" s="22">
        <f t="shared" ref="G10" si="5">SUM(G11:G13)</f>
        <v>-17107.400000000001</v>
      </c>
      <c r="H10" s="10">
        <f>G10-C10</f>
        <v>-309.40000000000146</v>
      </c>
      <c r="I10" s="51">
        <f>ROUND(H10/C10,3)</f>
        <v>1.7999999999999999E-2</v>
      </c>
    </row>
    <row r="11" spans="1:9">
      <c r="A11" s="23" t="s">
        <v>28</v>
      </c>
      <c r="B11" s="9" t="s">
        <v>29</v>
      </c>
      <c r="C11" s="16">
        <v>0</v>
      </c>
      <c r="D11" s="16">
        <v>0</v>
      </c>
      <c r="E11" s="16">
        <v>0</v>
      </c>
      <c r="F11" s="16">
        <v>0</v>
      </c>
      <c r="G11" s="16">
        <v>0</v>
      </c>
      <c r="H11" s="10"/>
      <c r="I11" s="51"/>
    </row>
    <row r="12" spans="1:9">
      <c r="A12" s="23" t="s">
        <v>30</v>
      </c>
      <c r="B12" s="9" t="s">
        <v>31</v>
      </c>
      <c r="C12" s="16">
        <v>-16798</v>
      </c>
      <c r="D12" s="16">
        <v>-16923.2</v>
      </c>
      <c r="E12" s="16">
        <v>-16979.599999999999</v>
      </c>
      <c r="F12" s="16">
        <v>-17014.3</v>
      </c>
      <c r="G12" s="16">
        <v>-17107.400000000001</v>
      </c>
      <c r="H12" s="10">
        <f>G12-C12</f>
        <v>-309.40000000000146</v>
      </c>
      <c r="I12" s="51">
        <f>ROUND(H12/C12,3)</f>
        <v>1.7999999999999999E-2</v>
      </c>
    </row>
    <row r="13" spans="1:9">
      <c r="A13" s="23" t="s">
        <v>32</v>
      </c>
      <c r="B13" s="9" t="s">
        <v>33</v>
      </c>
      <c r="C13" s="16">
        <v>0</v>
      </c>
      <c r="D13" s="16">
        <v>0</v>
      </c>
      <c r="E13" s="16">
        <v>0</v>
      </c>
      <c r="F13" s="16">
        <v>0</v>
      </c>
      <c r="G13" s="16">
        <v>0</v>
      </c>
      <c r="H13" s="10"/>
      <c r="I13" s="55"/>
    </row>
    <row r="14" spans="1:9">
      <c r="A14" s="20" t="s">
        <v>65</v>
      </c>
      <c r="B14" s="21" t="s">
        <v>21</v>
      </c>
      <c r="C14" s="22">
        <f t="shared" ref="C14:G14" si="6">SUM(C15:C17)</f>
        <v>0</v>
      </c>
      <c r="D14" s="22">
        <f t="shared" si="6"/>
        <v>0</v>
      </c>
      <c r="E14" s="22">
        <f t="shared" si="6"/>
        <v>0</v>
      </c>
      <c r="F14" s="22">
        <f t="shared" si="6"/>
        <v>0</v>
      </c>
      <c r="G14" s="22">
        <f t="shared" si="6"/>
        <v>0</v>
      </c>
      <c r="H14" s="10"/>
      <c r="I14" s="55"/>
    </row>
    <row r="15" spans="1:9">
      <c r="A15" s="23" t="s">
        <v>66</v>
      </c>
      <c r="B15" s="9" t="s">
        <v>34</v>
      </c>
      <c r="C15" s="16">
        <v>0</v>
      </c>
      <c r="D15" s="16">
        <v>0</v>
      </c>
      <c r="E15" s="16">
        <v>0</v>
      </c>
      <c r="F15" s="16">
        <v>0</v>
      </c>
      <c r="G15" s="16">
        <v>0</v>
      </c>
      <c r="H15" s="10"/>
      <c r="I15" s="55"/>
    </row>
    <row r="16" spans="1:9">
      <c r="A16" s="23" t="s">
        <v>35</v>
      </c>
      <c r="B16" s="9" t="s">
        <v>36</v>
      </c>
      <c r="C16" s="16">
        <v>0</v>
      </c>
      <c r="D16" s="16">
        <v>0</v>
      </c>
      <c r="E16" s="16">
        <v>0</v>
      </c>
      <c r="F16" s="16">
        <v>0</v>
      </c>
      <c r="G16" s="16">
        <v>0</v>
      </c>
      <c r="H16" s="10"/>
      <c r="I16" s="55"/>
    </row>
    <row r="17" spans="1:9">
      <c r="A17" s="23" t="s">
        <v>37</v>
      </c>
      <c r="B17" s="9" t="s">
        <v>38</v>
      </c>
      <c r="C17" s="16">
        <v>0</v>
      </c>
      <c r="D17" s="16">
        <v>0</v>
      </c>
      <c r="E17" s="16">
        <v>0</v>
      </c>
      <c r="F17" s="16">
        <v>0</v>
      </c>
      <c r="G17" s="16">
        <v>0</v>
      </c>
      <c r="H17" s="10"/>
      <c r="I17" s="55"/>
    </row>
    <row r="18" spans="1:9" s="15" customFormat="1">
      <c r="A18" s="12" t="s">
        <v>39</v>
      </c>
      <c r="B18" s="13" t="s">
        <v>22</v>
      </c>
      <c r="C18" s="14">
        <v>0</v>
      </c>
      <c r="D18" s="14">
        <v>0</v>
      </c>
      <c r="E18" s="14">
        <v>0</v>
      </c>
      <c r="F18" s="14">
        <v>0</v>
      </c>
      <c r="G18" s="14">
        <v>0</v>
      </c>
      <c r="H18" s="10"/>
      <c r="I18" s="56"/>
    </row>
    <row r="19" spans="1:9" s="15" customFormat="1">
      <c r="A19" s="24" t="s">
        <v>40</v>
      </c>
      <c r="B19" s="25" t="s">
        <v>41</v>
      </c>
      <c r="C19" s="26">
        <v>0</v>
      </c>
      <c r="D19" s="26">
        <v>0</v>
      </c>
      <c r="E19" s="26">
        <v>0</v>
      </c>
      <c r="F19" s="26">
        <v>0</v>
      </c>
      <c r="G19" s="26">
        <v>0</v>
      </c>
      <c r="H19" s="10"/>
      <c r="I19" s="56"/>
    </row>
    <row r="20" spans="1:9" s="15" customFormat="1">
      <c r="A20" s="12" t="s">
        <v>42</v>
      </c>
      <c r="B20" s="13" t="s">
        <v>43</v>
      </c>
      <c r="C20" s="14">
        <f>C21+C22+C25+C26+C31+C32+C33</f>
        <v>22427.199999999997</v>
      </c>
      <c r="D20" s="14">
        <f>D21+D22+D25+D26+D31+D32+D33</f>
        <v>22427.5</v>
      </c>
      <c r="E20" s="14">
        <f>E21+E22+E25+E26+E31+E32+E33</f>
        <v>22428.699999999997</v>
      </c>
      <c r="F20" s="14">
        <f>F21+F22+F25+F26+F31+F32+F33</f>
        <v>22433</v>
      </c>
      <c r="G20" s="14">
        <f>G21+G22+G25+G26+G31+G32+G33</f>
        <v>22437.5</v>
      </c>
      <c r="H20" s="10">
        <f>G20-C20</f>
        <v>10.30000000000291</v>
      </c>
      <c r="I20" s="51">
        <f>ROUND(H20/C20,3)</f>
        <v>0</v>
      </c>
    </row>
    <row r="21" spans="1:9" s="15" customFormat="1">
      <c r="A21" s="27" t="s">
        <v>48</v>
      </c>
      <c r="B21" s="9" t="s">
        <v>56</v>
      </c>
      <c r="C21" s="28">
        <v>0</v>
      </c>
      <c r="D21" s="28">
        <v>0</v>
      </c>
      <c r="E21" s="28">
        <v>0</v>
      </c>
      <c r="F21" s="28">
        <v>0</v>
      </c>
      <c r="G21" s="28">
        <v>0</v>
      </c>
      <c r="H21" s="10"/>
      <c r="I21" s="51"/>
    </row>
    <row r="22" spans="1:9" s="15" customFormat="1">
      <c r="A22" s="27" t="s">
        <v>49</v>
      </c>
      <c r="B22" s="9" t="s">
        <v>44</v>
      </c>
      <c r="C22" s="28">
        <f>SUM(C23:C24)</f>
        <v>10401.599999999999</v>
      </c>
      <c r="D22" s="28">
        <f>SUM(D23:D24)</f>
        <v>10400.4</v>
      </c>
      <c r="E22" s="28">
        <f>SUM(E23:E24)</f>
        <v>10400.799999999999</v>
      </c>
      <c r="F22" s="28">
        <f>SUM(F23:F24)</f>
        <v>10401.9</v>
      </c>
      <c r="G22" s="28">
        <f>SUM(G23:G24)</f>
        <v>10402.800000000001</v>
      </c>
      <c r="H22" s="10">
        <f>G22-C22</f>
        <v>1.2000000000025466</v>
      </c>
      <c r="I22" s="51">
        <f>ROUND(H22/C22,3)</f>
        <v>0</v>
      </c>
    </row>
    <row r="23" spans="1:9" s="15" customFormat="1">
      <c r="A23" s="23" t="s">
        <v>80</v>
      </c>
      <c r="B23" s="9" t="s">
        <v>64</v>
      </c>
      <c r="C23" s="28">
        <v>9145.7999999999993</v>
      </c>
      <c r="D23" s="28">
        <v>9144.7999999999993</v>
      </c>
      <c r="E23" s="28">
        <v>9144.9</v>
      </c>
      <c r="F23" s="28">
        <v>9145.6</v>
      </c>
      <c r="G23" s="28">
        <v>9145.6</v>
      </c>
      <c r="H23" s="10"/>
      <c r="I23" s="51"/>
    </row>
    <row r="24" spans="1:9" s="15" customFormat="1">
      <c r="A24" s="23" t="s">
        <v>81</v>
      </c>
      <c r="B24" s="9" t="s">
        <v>68</v>
      </c>
      <c r="C24" s="28">
        <v>1255.8</v>
      </c>
      <c r="D24" s="28">
        <v>1255.5999999999999</v>
      </c>
      <c r="E24" s="28">
        <v>1255.9000000000001</v>
      </c>
      <c r="F24" s="28">
        <v>1256.3</v>
      </c>
      <c r="G24" s="28">
        <v>1257.2</v>
      </c>
      <c r="H24" s="10"/>
      <c r="I24" s="51"/>
    </row>
    <row r="25" spans="1:9" s="15" customFormat="1">
      <c r="A25" s="27" t="s">
        <v>3</v>
      </c>
      <c r="B25" s="9" t="s">
        <v>57</v>
      </c>
      <c r="C25" s="28">
        <v>1018.5</v>
      </c>
      <c r="D25" s="28">
        <v>1018</v>
      </c>
      <c r="E25" s="28">
        <v>1018.2</v>
      </c>
      <c r="F25" s="28">
        <v>1018.5</v>
      </c>
      <c r="G25" s="28">
        <v>1018.7</v>
      </c>
      <c r="H25" s="10"/>
      <c r="I25" s="51"/>
    </row>
    <row r="26" spans="1:9" s="15" customFormat="1">
      <c r="A26" s="27" t="s">
        <v>45</v>
      </c>
      <c r="B26" s="9" t="s">
        <v>46</v>
      </c>
      <c r="C26" s="28">
        <f>SUM(C27:C30)</f>
        <v>0</v>
      </c>
      <c r="D26" s="28">
        <f>SUM(D27:D30)</f>
        <v>0</v>
      </c>
      <c r="E26" s="28">
        <f>SUM(E27:E30)</f>
        <v>0</v>
      </c>
      <c r="F26" s="28">
        <f>SUM(F27:F30)</f>
        <v>0</v>
      </c>
      <c r="G26" s="28">
        <f>SUM(G27:G30)</f>
        <v>0</v>
      </c>
      <c r="H26" s="10"/>
      <c r="I26" s="51"/>
    </row>
    <row r="27" spans="1:9" s="15" customFormat="1">
      <c r="A27" s="23" t="s">
        <v>51</v>
      </c>
      <c r="B27" s="9" t="s">
        <v>58</v>
      </c>
      <c r="C27" s="28">
        <v>0</v>
      </c>
      <c r="D27" s="28">
        <v>0</v>
      </c>
      <c r="E27" s="28">
        <v>0</v>
      </c>
      <c r="F27" s="28">
        <v>0</v>
      </c>
      <c r="G27" s="28">
        <v>0</v>
      </c>
      <c r="H27" s="10"/>
      <c r="I27" s="51"/>
    </row>
    <row r="28" spans="1:9" s="15" customFormat="1">
      <c r="A28" s="23" t="s">
        <v>50</v>
      </c>
      <c r="B28" s="9" t="s">
        <v>59</v>
      </c>
      <c r="C28" s="28">
        <v>0</v>
      </c>
      <c r="D28" s="28">
        <v>0</v>
      </c>
      <c r="E28" s="28">
        <v>0</v>
      </c>
      <c r="F28" s="28">
        <v>0</v>
      </c>
      <c r="G28" s="28">
        <v>0</v>
      </c>
      <c r="H28" s="10"/>
      <c r="I28" s="51"/>
    </row>
    <row r="29" spans="1:9" s="15" customFormat="1">
      <c r="A29" s="23" t="s">
        <v>52</v>
      </c>
      <c r="B29" s="9" t="s">
        <v>60</v>
      </c>
      <c r="C29" s="28">
        <v>0</v>
      </c>
      <c r="D29" s="28">
        <v>0</v>
      </c>
      <c r="E29" s="28">
        <v>0</v>
      </c>
      <c r="F29" s="28">
        <v>0</v>
      </c>
      <c r="G29" s="28">
        <v>0</v>
      </c>
      <c r="H29" s="10"/>
      <c r="I29" s="51"/>
    </row>
    <row r="30" spans="1:9" s="15" customFormat="1">
      <c r="A30" s="23" t="s">
        <v>53</v>
      </c>
      <c r="B30" s="9" t="s">
        <v>61</v>
      </c>
      <c r="C30" s="28">
        <v>0</v>
      </c>
      <c r="D30" s="28">
        <v>0</v>
      </c>
      <c r="E30" s="28">
        <v>0</v>
      </c>
      <c r="F30" s="28">
        <v>0</v>
      </c>
      <c r="G30" s="28">
        <v>0</v>
      </c>
      <c r="H30" s="10"/>
      <c r="I30" s="51"/>
    </row>
    <row r="31" spans="1:9" s="15" customFormat="1">
      <c r="A31" s="27" t="s">
        <v>54</v>
      </c>
      <c r="B31" s="9" t="s">
        <v>62</v>
      </c>
      <c r="C31" s="28">
        <v>3.9</v>
      </c>
      <c r="D31" s="28">
        <v>3.9</v>
      </c>
      <c r="E31" s="28">
        <v>3.9</v>
      </c>
      <c r="F31" s="28">
        <v>4</v>
      </c>
      <c r="G31" s="28">
        <v>4</v>
      </c>
      <c r="H31" s="10"/>
      <c r="I31" s="51"/>
    </row>
    <row r="32" spans="1:9" s="15" customFormat="1">
      <c r="A32" s="27" t="s">
        <v>1</v>
      </c>
      <c r="B32" s="9" t="s">
        <v>47</v>
      </c>
      <c r="C32" s="28">
        <v>11003.2</v>
      </c>
      <c r="D32" s="28">
        <v>11005.2</v>
      </c>
      <c r="E32" s="28">
        <v>11005.8</v>
      </c>
      <c r="F32" s="28">
        <v>11008.6</v>
      </c>
      <c r="G32" s="28">
        <v>11012</v>
      </c>
      <c r="H32" s="10">
        <f>G32-C32</f>
        <v>8.7999999999992724</v>
      </c>
      <c r="I32" s="51">
        <f>ROUND(H32/C32,3)</f>
        <v>1E-3</v>
      </c>
    </row>
    <row r="33" spans="1:9" s="32" customFormat="1" ht="25.5">
      <c r="A33" s="29" t="s">
        <v>67</v>
      </c>
      <c r="B33" s="30" t="s">
        <v>63</v>
      </c>
      <c r="C33" s="48">
        <v>0</v>
      </c>
      <c r="D33" s="48">
        <v>0</v>
      </c>
      <c r="E33" s="48">
        <v>0</v>
      </c>
      <c r="F33" s="48">
        <v>0</v>
      </c>
      <c r="G33" s="48">
        <v>0</v>
      </c>
      <c r="H33" s="49"/>
      <c r="I33" s="58"/>
    </row>
    <row r="36" spans="1:9">
      <c r="C36" s="63"/>
    </row>
  </sheetData>
  <phoneticPr fontId="6" type="noConversion"/>
  <pageMargins left="0.98425196850393704" right="0.23622047244094491" top="0.74803149606299213" bottom="0.74803149606299213" header="0.31496062992125984" footer="0.31496062992125984"/>
  <pageSetup paperSize="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44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I35" sqref="A1:I35"/>
    </sheetView>
  </sheetViews>
  <sheetFormatPr defaultRowHeight="12.75"/>
  <cols>
    <col min="1" max="1" width="50.7109375" style="8" customWidth="1"/>
    <col min="2" max="2" width="8.7109375" style="9" customWidth="1"/>
    <col min="3" max="7" width="14.7109375" style="34" customWidth="1"/>
    <col min="8" max="9" width="14.7109375" style="11" customWidth="1"/>
    <col min="10" max="16384" width="9.140625" style="11"/>
  </cols>
  <sheetData>
    <row r="1" spans="1:9" s="4" customFormat="1" ht="50.1" customHeight="1">
      <c r="A1" s="1" t="s">
        <v>83</v>
      </c>
      <c r="B1" s="2" t="s">
        <v>4</v>
      </c>
      <c r="C1" s="3" t="s">
        <v>91</v>
      </c>
      <c r="D1" s="3" t="s">
        <v>71</v>
      </c>
      <c r="E1" s="3" t="s">
        <v>72</v>
      </c>
      <c r="F1" s="3" t="s">
        <v>92</v>
      </c>
      <c r="G1" s="3" t="s">
        <v>76</v>
      </c>
      <c r="H1" s="50" t="s">
        <v>93</v>
      </c>
      <c r="I1" s="50" t="s">
        <v>94</v>
      </c>
    </row>
    <row r="2" spans="1:9" s="7" customFormat="1">
      <c r="A2" s="5"/>
      <c r="B2" s="6"/>
      <c r="C2" s="33">
        <v>1</v>
      </c>
      <c r="D2" s="33">
        <v>2</v>
      </c>
      <c r="E2" s="33">
        <v>3</v>
      </c>
      <c r="F2" s="33">
        <v>4</v>
      </c>
      <c r="G2" s="33">
        <v>5</v>
      </c>
      <c r="H2" s="7" t="s">
        <v>18</v>
      </c>
      <c r="I2" s="7" t="s">
        <v>19</v>
      </c>
    </row>
    <row r="3" spans="1:9">
      <c r="A3" s="8" t="s">
        <v>23</v>
      </c>
      <c r="B3" s="9" t="s">
        <v>13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0"/>
      <c r="I3" s="55"/>
    </row>
    <row r="4" spans="1:9">
      <c r="A4" s="8" t="s">
        <v>24</v>
      </c>
      <c r="B4" s="9" t="s">
        <v>14</v>
      </c>
      <c r="C4" s="10">
        <v>151</v>
      </c>
      <c r="D4" s="10">
        <v>146.4</v>
      </c>
      <c r="E4" s="10">
        <v>148</v>
      </c>
      <c r="F4" s="10">
        <v>144.30000000000001</v>
      </c>
      <c r="G4" s="10">
        <v>121.6</v>
      </c>
      <c r="H4" s="10">
        <f>G4-C4</f>
        <v>-29.400000000000006</v>
      </c>
      <c r="I4" s="51">
        <f>ROUND(H4/C4,3)</f>
        <v>-0.19500000000000001</v>
      </c>
    </row>
    <row r="5" spans="1:9">
      <c r="A5" s="8" t="s">
        <v>25</v>
      </c>
      <c r="B5" s="9" t="s">
        <v>15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/>
      <c r="I5" s="55"/>
    </row>
    <row r="6" spans="1:9">
      <c r="A6" s="8" t="s">
        <v>2</v>
      </c>
      <c r="B6" s="9" t="s">
        <v>16</v>
      </c>
      <c r="C6" s="10">
        <v>3.2</v>
      </c>
      <c r="D6" s="10">
        <v>3</v>
      </c>
      <c r="E6" s="10">
        <v>-2</v>
      </c>
      <c r="F6" s="10">
        <v>-2</v>
      </c>
      <c r="G6" s="10">
        <v>0</v>
      </c>
      <c r="H6" s="10"/>
      <c r="I6" s="55"/>
    </row>
    <row r="7" spans="1:9" s="15" customFormat="1">
      <c r="A7" s="12" t="s">
        <v>26</v>
      </c>
      <c r="B7" s="13" t="s">
        <v>17</v>
      </c>
      <c r="C7" s="14">
        <f t="shared" ref="C7:G7" si="0">C3+C4+C5+C6</f>
        <v>154.19999999999999</v>
      </c>
      <c r="D7" s="14">
        <f t="shared" si="0"/>
        <v>149.4</v>
      </c>
      <c r="E7" s="14">
        <f t="shared" si="0"/>
        <v>146</v>
      </c>
      <c r="F7" s="14">
        <f t="shared" si="0"/>
        <v>142.30000000000001</v>
      </c>
      <c r="G7" s="14">
        <f t="shared" si="0"/>
        <v>121.6</v>
      </c>
      <c r="H7" s="10">
        <f>G7-C7</f>
        <v>-32.599999999999994</v>
      </c>
      <c r="I7" s="51">
        <f>ROUND(H7/C7,3)</f>
        <v>-0.21099999999999999</v>
      </c>
    </row>
    <row r="8" spans="1:9">
      <c r="A8" s="8" t="s">
        <v>0</v>
      </c>
      <c r="B8" s="9" t="s">
        <v>18</v>
      </c>
      <c r="C8" s="16">
        <f t="shared" ref="C8:G8" si="1">ROUND(C7+C9+C10+C14+C18+C19-C20,1)</f>
        <v>0</v>
      </c>
      <c r="D8" s="16">
        <f t="shared" si="1"/>
        <v>0</v>
      </c>
      <c r="E8" s="16">
        <f t="shared" si="1"/>
        <v>0</v>
      </c>
      <c r="F8" s="16">
        <f t="shared" si="1"/>
        <v>0</v>
      </c>
      <c r="G8" s="16">
        <f t="shared" si="1"/>
        <v>0</v>
      </c>
      <c r="H8" s="10"/>
      <c r="I8" s="55"/>
    </row>
    <row r="9" spans="1:9">
      <c r="A9" s="17" t="s">
        <v>27</v>
      </c>
      <c r="B9" s="18" t="s">
        <v>19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0"/>
      <c r="I9" s="51"/>
    </row>
    <row r="10" spans="1:9">
      <c r="A10" s="20" t="s">
        <v>55</v>
      </c>
      <c r="B10" s="21" t="s">
        <v>20</v>
      </c>
      <c r="C10" s="22">
        <f t="shared" ref="C10:F10" si="2">SUM(C11:C13)</f>
        <v>0</v>
      </c>
      <c r="D10" s="22">
        <f t="shared" si="2"/>
        <v>0</v>
      </c>
      <c r="E10" s="22">
        <f t="shared" si="2"/>
        <v>0</v>
      </c>
      <c r="F10" s="22">
        <f t="shared" si="2"/>
        <v>0</v>
      </c>
      <c r="G10" s="22">
        <f t="shared" ref="G10" si="3">SUM(G11:G13)</f>
        <v>0</v>
      </c>
      <c r="H10" s="10"/>
      <c r="I10" s="51"/>
    </row>
    <row r="11" spans="1:9">
      <c r="A11" s="23" t="s">
        <v>28</v>
      </c>
      <c r="B11" s="9" t="s">
        <v>29</v>
      </c>
      <c r="C11" s="16">
        <v>0</v>
      </c>
      <c r="D11" s="16">
        <v>0</v>
      </c>
      <c r="E11" s="16">
        <v>0</v>
      </c>
      <c r="F11" s="16">
        <v>0</v>
      </c>
      <c r="G11" s="16">
        <v>0</v>
      </c>
      <c r="H11" s="10"/>
      <c r="I11" s="51"/>
    </row>
    <row r="12" spans="1:9">
      <c r="A12" s="23" t="s">
        <v>30</v>
      </c>
      <c r="B12" s="9" t="s">
        <v>31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/>
      <c r="I12" s="51"/>
    </row>
    <row r="13" spans="1:9">
      <c r="A13" s="23" t="s">
        <v>32</v>
      </c>
      <c r="B13" s="9" t="s">
        <v>33</v>
      </c>
      <c r="C13" s="16">
        <v>0</v>
      </c>
      <c r="D13" s="16">
        <v>0</v>
      </c>
      <c r="E13" s="16">
        <v>0</v>
      </c>
      <c r="F13" s="16">
        <v>0</v>
      </c>
      <c r="G13" s="16">
        <v>0</v>
      </c>
      <c r="H13" s="10"/>
      <c r="I13" s="55"/>
    </row>
    <row r="14" spans="1:9">
      <c r="A14" s="20" t="s">
        <v>65</v>
      </c>
      <c r="B14" s="21" t="s">
        <v>21</v>
      </c>
      <c r="C14" s="22">
        <f t="shared" ref="C14:G14" si="4">SUM(C15:C17)</f>
        <v>0</v>
      </c>
      <c r="D14" s="22">
        <f t="shared" si="4"/>
        <v>0</v>
      </c>
      <c r="E14" s="22">
        <f t="shared" si="4"/>
        <v>0</v>
      </c>
      <c r="F14" s="22">
        <f t="shared" si="4"/>
        <v>0</v>
      </c>
      <c r="G14" s="22">
        <f t="shared" si="4"/>
        <v>0</v>
      </c>
      <c r="H14" s="10"/>
      <c r="I14" s="55"/>
    </row>
    <row r="15" spans="1:9">
      <c r="A15" s="23" t="s">
        <v>66</v>
      </c>
      <c r="B15" s="9" t="s">
        <v>34</v>
      </c>
      <c r="C15" s="16">
        <v>0</v>
      </c>
      <c r="D15" s="16">
        <v>0</v>
      </c>
      <c r="E15" s="16">
        <v>0</v>
      </c>
      <c r="F15" s="16">
        <v>0</v>
      </c>
      <c r="G15" s="16">
        <v>0</v>
      </c>
      <c r="H15" s="10"/>
      <c r="I15" s="55"/>
    </row>
    <row r="16" spans="1:9">
      <c r="A16" s="23" t="s">
        <v>35</v>
      </c>
      <c r="B16" s="9" t="s">
        <v>36</v>
      </c>
      <c r="C16" s="16">
        <v>0</v>
      </c>
      <c r="D16" s="16">
        <v>0</v>
      </c>
      <c r="E16" s="16">
        <v>0</v>
      </c>
      <c r="F16" s="16">
        <v>0</v>
      </c>
      <c r="G16" s="16">
        <v>0</v>
      </c>
      <c r="H16" s="10"/>
      <c r="I16" s="55"/>
    </row>
    <row r="17" spans="1:9">
      <c r="A17" s="23" t="s">
        <v>37</v>
      </c>
      <c r="B17" s="9" t="s">
        <v>38</v>
      </c>
      <c r="C17" s="16">
        <v>0</v>
      </c>
      <c r="D17" s="16">
        <v>0</v>
      </c>
      <c r="E17" s="16">
        <v>0</v>
      </c>
      <c r="F17" s="16">
        <v>0</v>
      </c>
      <c r="G17" s="16">
        <v>0</v>
      </c>
      <c r="H17" s="10"/>
      <c r="I17" s="55"/>
    </row>
    <row r="18" spans="1:9" s="15" customFormat="1">
      <c r="A18" s="12" t="s">
        <v>39</v>
      </c>
      <c r="B18" s="13" t="s">
        <v>22</v>
      </c>
      <c r="C18" s="14">
        <v>0</v>
      </c>
      <c r="D18" s="14">
        <v>0</v>
      </c>
      <c r="E18" s="14">
        <v>0</v>
      </c>
      <c r="F18" s="14">
        <v>0</v>
      </c>
      <c r="G18" s="14">
        <v>0</v>
      </c>
      <c r="H18" s="10"/>
      <c r="I18" s="56"/>
    </row>
    <row r="19" spans="1:9" s="15" customFormat="1">
      <c r="A19" s="24" t="s">
        <v>40</v>
      </c>
      <c r="B19" s="25" t="s">
        <v>41</v>
      </c>
      <c r="C19" s="26">
        <v>0</v>
      </c>
      <c r="D19" s="26">
        <v>0</v>
      </c>
      <c r="E19" s="26">
        <v>0</v>
      </c>
      <c r="F19" s="26">
        <v>0</v>
      </c>
      <c r="G19" s="26">
        <v>0</v>
      </c>
      <c r="H19" s="10"/>
      <c r="I19" s="56"/>
    </row>
    <row r="20" spans="1:9" s="15" customFormat="1">
      <c r="A20" s="12" t="s">
        <v>42</v>
      </c>
      <c r="B20" s="13" t="s">
        <v>43</v>
      </c>
      <c r="C20" s="14">
        <f>C21+C22+C25+C26+C31+C32+C33</f>
        <v>154.19999999999999</v>
      </c>
      <c r="D20" s="14">
        <f>D21+D22+D25+D26+D31+D32+D33</f>
        <v>149.39999999999998</v>
      </c>
      <c r="E20" s="14">
        <f>E21+E22+E25+E26+E31+E32+E33</f>
        <v>146</v>
      </c>
      <c r="F20" s="14">
        <f>F21+F22+F25+F26+F31+F32+F33</f>
        <v>142.30000000000001</v>
      </c>
      <c r="G20" s="14">
        <f>G21+G22+G25+G26+G31+G32+G33</f>
        <v>121.6</v>
      </c>
      <c r="H20" s="10">
        <f>G20-C20</f>
        <v>-32.599999999999994</v>
      </c>
      <c r="I20" s="51">
        <f>ROUND(H20/C20,3)</f>
        <v>-0.21099999999999999</v>
      </c>
    </row>
    <row r="21" spans="1:9" s="15" customFormat="1">
      <c r="A21" s="27" t="s">
        <v>48</v>
      </c>
      <c r="B21" s="9" t="s">
        <v>56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/>
      <c r="I21" s="51"/>
    </row>
    <row r="22" spans="1:9" s="15" customFormat="1">
      <c r="A22" s="27" t="s">
        <v>49</v>
      </c>
      <c r="B22" s="9" t="s">
        <v>44</v>
      </c>
      <c r="C22" s="28">
        <f>SUM(C23:C24)</f>
        <v>32.5</v>
      </c>
      <c r="D22" s="28">
        <f>SUM(D23:D24)</f>
        <v>30</v>
      </c>
      <c r="E22" s="28">
        <f>SUM(E23:E24)</f>
        <v>29.2</v>
      </c>
      <c r="F22" s="28">
        <f>SUM(F23:F24)</f>
        <v>28.7</v>
      </c>
      <c r="G22" s="28">
        <f>SUM(G23:G24)</f>
        <v>26</v>
      </c>
      <c r="H22" s="10">
        <f>G22-C22</f>
        <v>-6.5</v>
      </c>
      <c r="I22" s="51">
        <f>ROUND(H22/C22,3)</f>
        <v>-0.2</v>
      </c>
    </row>
    <row r="23" spans="1:9" s="15" customFormat="1">
      <c r="A23" s="23" t="s">
        <v>80</v>
      </c>
      <c r="B23" s="9" t="s">
        <v>64</v>
      </c>
      <c r="C23" s="28">
        <v>0</v>
      </c>
      <c r="D23" s="28">
        <v>0</v>
      </c>
      <c r="E23" s="28">
        <v>0</v>
      </c>
      <c r="F23" s="28">
        <v>0</v>
      </c>
      <c r="G23" s="28">
        <v>0</v>
      </c>
      <c r="H23" s="10"/>
      <c r="I23" s="51"/>
    </row>
    <row r="24" spans="1:9" s="15" customFormat="1">
      <c r="A24" s="23" t="s">
        <v>81</v>
      </c>
      <c r="B24" s="9" t="s">
        <v>68</v>
      </c>
      <c r="C24" s="28">
        <v>32.5</v>
      </c>
      <c r="D24" s="28">
        <v>30</v>
      </c>
      <c r="E24" s="28">
        <v>29.2</v>
      </c>
      <c r="F24" s="28">
        <v>28.7</v>
      </c>
      <c r="G24" s="28">
        <v>26</v>
      </c>
      <c r="H24" s="10"/>
      <c r="I24" s="51"/>
    </row>
    <row r="25" spans="1:9" s="15" customFormat="1">
      <c r="A25" s="27" t="s">
        <v>3</v>
      </c>
      <c r="B25" s="9" t="s">
        <v>57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/>
      <c r="I25" s="51"/>
    </row>
    <row r="26" spans="1:9" s="15" customFormat="1">
      <c r="A26" s="27" t="s">
        <v>45</v>
      </c>
      <c r="B26" s="9" t="s">
        <v>46</v>
      </c>
      <c r="C26" s="28">
        <f>SUM(C27:C30)</f>
        <v>0</v>
      </c>
      <c r="D26" s="28">
        <f>SUM(D27:D30)</f>
        <v>0</v>
      </c>
      <c r="E26" s="28">
        <f>SUM(E27:E30)</f>
        <v>0</v>
      </c>
      <c r="F26" s="28">
        <f>SUM(F27:F30)</f>
        <v>0</v>
      </c>
      <c r="G26" s="28">
        <f>SUM(G27:G30)</f>
        <v>0</v>
      </c>
      <c r="H26" s="10"/>
      <c r="I26" s="51"/>
    </row>
    <row r="27" spans="1:9" s="15" customFormat="1">
      <c r="A27" s="23" t="s">
        <v>51</v>
      </c>
      <c r="B27" s="9" t="s">
        <v>58</v>
      </c>
      <c r="C27" s="28">
        <v>0</v>
      </c>
      <c r="D27" s="28">
        <v>0</v>
      </c>
      <c r="E27" s="28">
        <v>0</v>
      </c>
      <c r="F27" s="28">
        <v>0</v>
      </c>
      <c r="G27" s="28">
        <v>0</v>
      </c>
      <c r="H27" s="10"/>
      <c r="I27" s="51"/>
    </row>
    <row r="28" spans="1:9" s="15" customFormat="1">
      <c r="A28" s="23" t="s">
        <v>50</v>
      </c>
      <c r="B28" s="9" t="s">
        <v>59</v>
      </c>
      <c r="C28" s="28">
        <v>0</v>
      </c>
      <c r="D28" s="28">
        <v>0</v>
      </c>
      <c r="E28" s="28">
        <v>0</v>
      </c>
      <c r="F28" s="28">
        <v>0</v>
      </c>
      <c r="G28" s="28">
        <v>0</v>
      </c>
      <c r="H28" s="10"/>
      <c r="I28" s="51"/>
    </row>
    <row r="29" spans="1:9" s="15" customFormat="1">
      <c r="A29" s="23" t="s">
        <v>52</v>
      </c>
      <c r="B29" s="9" t="s">
        <v>60</v>
      </c>
      <c r="C29" s="28">
        <v>0</v>
      </c>
      <c r="D29" s="28">
        <v>0</v>
      </c>
      <c r="E29" s="28">
        <v>0</v>
      </c>
      <c r="F29" s="28">
        <v>0</v>
      </c>
      <c r="G29" s="28">
        <v>0</v>
      </c>
      <c r="H29" s="10"/>
      <c r="I29" s="51"/>
    </row>
    <row r="30" spans="1:9" s="15" customFormat="1">
      <c r="A30" s="23" t="s">
        <v>53</v>
      </c>
      <c r="B30" s="9" t="s">
        <v>61</v>
      </c>
      <c r="C30" s="28">
        <v>0</v>
      </c>
      <c r="D30" s="28">
        <v>0</v>
      </c>
      <c r="E30" s="28">
        <v>0</v>
      </c>
      <c r="F30" s="28">
        <v>0</v>
      </c>
      <c r="G30" s="28">
        <v>0</v>
      </c>
      <c r="H30" s="10"/>
      <c r="I30" s="51"/>
    </row>
    <row r="31" spans="1:9" s="15" customFormat="1">
      <c r="A31" s="27" t="s">
        <v>54</v>
      </c>
      <c r="B31" s="9" t="s">
        <v>62</v>
      </c>
      <c r="C31" s="28">
        <v>43.1</v>
      </c>
      <c r="D31" s="28">
        <v>43</v>
      </c>
      <c r="E31" s="28">
        <v>41.8</v>
      </c>
      <c r="F31" s="28">
        <v>39.6</v>
      </c>
      <c r="G31" s="28">
        <v>28.4</v>
      </c>
      <c r="H31" s="10"/>
      <c r="I31" s="51"/>
    </row>
    <row r="32" spans="1:9" s="15" customFormat="1">
      <c r="A32" s="27" t="s">
        <v>1</v>
      </c>
      <c r="B32" s="9" t="s">
        <v>47</v>
      </c>
      <c r="C32" s="10">
        <v>77.099999999999994</v>
      </c>
      <c r="D32" s="28">
        <v>75.2</v>
      </c>
      <c r="E32" s="28">
        <v>73.900000000000006</v>
      </c>
      <c r="F32" s="28">
        <v>73</v>
      </c>
      <c r="G32" s="10">
        <v>66.2</v>
      </c>
      <c r="H32" s="10">
        <f>G32-C32</f>
        <v>-10.899999999999991</v>
      </c>
      <c r="I32" s="51">
        <f>ROUND(H32/C32,3)</f>
        <v>-0.14099999999999999</v>
      </c>
    </row>
    <row r="33" spans="1:9" s="32" customFormat="1" ht="25.5">
      <c r="A33" s="29" t="s">
        <v>67</v>
      </c>
      <c r="B33" s="30" t="s">
        <v>63</v>
      </c>
      <c r="C33" s="48">
        <v>1.5</v>
      </c>
      <c r="D33" s="48">
        <v>1.2</v>
      </c>
      <c r="E33" s="48">
        <v>1.1000000000000001</v>
      </c>
      <c r="F33" s="48">
        <v>1</v>
      </c>
      <c r="G33" s="48">
        <v>1</v>
      </c>
      <c r="H33" s="49"/>
      <c r="I33" s="58"/>
    </row>
    <row r="34" spans="1:9" s="9" customFormat="1">
      <c r="A34" s="11"/>
      <c r="C34" s="34"/>
      <c r="D34" s="34"/>
      <c r="E34" s="34"/>
      <c r="F34" s="34"/>
      <c r="G34" s="34"/>
      <c r="H34" s="11"/>
      <c r="I34" s="11"/>
    </row>
    <row r="35" spans="1:9" s="9" customFormat="1">
      <c r="A35" s="11"/>
      <c r="C35" s="34"/>
      <c r="D35" s="34"/>
      <c r="E35" s="34"/>
      <c r="F35" s="34"/>
      <c r="G35" s="34"/>
      <c r="H35" s="11"/>
      <c r="I35" s="11"/>
    </row>
    <row r="36" spans="1:9" s="9" customFormat="1">
      <c r="A36" s="11"/>
      <c r="C36" s="34"/>
      <c r="D36" s="34"/>
      <c r="E36" s="34"/>
      <c r="F36" s="34"/>
      <c r="G36" s="34"/>
      <c r="H36" s="11"/>
      <c r="I36" s="11"/>
    </row>
    <row r="37" spans="1:9" s="9" customFormat="1">
      <c r="A37" s="11"/>
      <c r="C37" s="34"/>
      <c r="D37" s="34"/>
      <c r="E37" s="34"/>
      <c r="F37" s="34"/>
      <c r="G37" s="34"/>
      <c r="H37" s="11"/>
      <c r="I37" s="11"/>
    </row>
    <row r="38" spans="1:9" s="9" customFormat="1">
      <c r="A38" s="11"/>
      <c r="C38" s="34"/>
      <c r="D38" s="34"/>
      <c r="E38" s="34"/>
      <c r="F38" s="34"/>
      <c r="G38" s="34"/>
      <c r="H38" s="11"/>
      <c r="I38" s="11"/>
    </row>
    <row r="39" spans="1:9" s="9" customFormat="1">
      <c r="A39" s="11"/>
      <c r="C39" s="34"/>
      <c r="D39" s="34"/>
      <c r="E39" s="34"/>
      <c r="F39" s="34"/>
      <c r="G39" s="34"/>
      <c r="H39" s="11"/>
      <c r="I39" s="11"/>
    </row>
    <row r="40" spans="1:9" s="9" customFormat="1">
      <c r="A40" s="11"/>
      <c r="C40" s="34"/>
      <c r="D40" s="34"/>
      <c r="E40" s="34"/>
      <c r="F40" s="34"/>
      <c r="G40" s="34"/>
      <c r="H40" s="11"/>
      <c r="I40" s="11"/>
    </row>
    <row r="41" spans="1:9" s="9" customFormat="1">
      <c r="A41" s="11"/>
      <c r="C41" s="34"/>
      <c r="D41" s="34"/>
      <c r="E41" s="34"/>
      <c r="F41" s="34"/>
      <c r="G41" s="34"/>
      <c r="H41" s="11"/>
      <c r="I41" s="11"/>
    </row>
    <row r="42" spans="1:9" s="9" customFormat="1">
      <c r="A42" s="11"/>
      <c r="C42" s="34"/>
      <c r="D42" s="34"/>
      <c r="E42" s="34"/>
      <c r="F42" s="34"/>
      <c r="G42" s="34"/>
      <c r="H42" s="11"/>
      <c r="I42" s="11"/>
    </row>
    <row r="43" spans="1:9" s="9" customFormat="1">
      <c r="A43" s="11"/>
      <c r="C43" s="34"/>
      <c r="D43" s="34"/>
      <c r="E43" s="34"/>
      <c r="F43" s="34"/>
      <c r="G43" s="34"/>
      <c r="H43" s="11"/>
      <c r="I43" s="11"/>
    </row>
    <row r="44" spans="1:9" s="9" customFormat="1">
      <c r="A44" s="11"/>
      <c r="C44" s="34"/>
      <c r="D44" s="34"/>
      <c r="E44" s="34"/>
      <c r="F44" s="34"/>
      <c r="G44" s="34"/>
      <c r="H44" s="11"/>
      <c r="I44" s="11"/>
    </row>
  </sheetData>
  <pageMargins left="0.98425196850393704" right="0.23622047244094491" top="0.74803149606299213" bottom="0.74803149606299213" header="0.31496062992125984" footer="0.31496062992125984"/>
  <pageSetup paperSize="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I45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I34" sqref="A1:I34"/>
    </sheetView>
  </sheetViews>
  <sheetFormatPr defaultRowHeight="12.75"/>
  <cols>
    <col min="1" max="1" width="50.7109375" style="8" customWidth="1"/>
    <col min="2" max="2" width="8.7109375" style="9" customWidth="1"/>
    <col min="3" max="7" width="14.7109375" style="34" customWidth="1"/>
    <col min="8" max="8" width="14.7109375" style="11" customWidth="1"/>
    <col min="9" max="9" width="14.7109375" style="51" customWidth="1"/>
    <col min="10" max="16384" width="9.140625" style="11"/>
  </cols>
  <sheetData>
    <row r="1" spans="1:9" s="4" customFormat="1" ht="50.1" customHeight="1">
      <c r="A1" s="1" t="s">
        <v>84</v>
      </c>
      <c r="B1" s="2" t="s">
        <v>4</v>
      </c>
      <c r="C1" s="3" t="s">
        <v>91</v>
      </c>
      <c r="D1" s="3" t="s">
        <v>71</v>
      </c>
      <c r="E1" s="3" t="s">
        <v>72</v>
      </c>
      <c r="F1" s="3" t="s">
        <v>92</v>
      </c>
      <c r="G1" s="3" t="s">
        <v>76</v>
      </c>
      <c r="H1" s="50" t="s">
        <v>93</v>
      </c>
      <c r="I1" s="53" t="s">
        <v>94</v>
      </c>
    </row>
    <row r="2" spans="1:9" s="7" customFormat="1">
      <c r="A2" s="5"/>
      <c r="B2" s="6"/>
      <c r="C2" s="33">
        <v>1</v>
      </c>
      <c r="D2" s="33">
        <v>2</v>
      </c>
      <c r="E2" s="33">
        <v>3</v>
      </c>
      <c r="F2" s="33">
        <v>4</v>
      </c>
      <c r="G2" s="33">
        <v>5</v>
      </c>
      <c r="H2" s="7" t="s">
        <v>18</v>
      </c>
      <c r="I2" s="33">
        <v>7</v>
      </c>
    </row>
    <row r="3" spans="1:9">
      <c r="A3" s="8" t="s">
        <v>23</v>
      </c>
      <c r="B3" s="9" t="s">
        <v>13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</row>
    <row r="4" spans="1:9">
      <c r="A4" s="8" t="s">
        <v>24</v>
      </c>
      <c r="B4" s="9" t="s">
        <v>14</v>
      </c>
      <c r="C4" s="10">
        <v>16379.7</v>
      </c>
      <c r="D4" s="10">
        <v>16414.8</v>
      </c>
      <c r="E4" s="10">
        <v>16442.5</v>
      </c>
      <c r="F4" s="10">
        <v>16460.2</v>
      </c>
      <c r="G4" s="10">
        <v>16530.599999999999</v>
      </c>
    </row>
    <row r="5" spans="1:9">
      <c r="A5" s="8" t="s">
        <v>25</v>
      </c>
      <c r="B5" s="9" t="s">
        <v>15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/>
    </row>
    <row r="6" spans="1:9">
      <c r="A6" s="8" t="s">
        <v>2</v>
      </c>
      <c r="B6" s="9" t="s">
        <v>16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</row>
    <row r="7" spans="1:9" s="15" customFormat="1">
      <c r="A7" s="12" t="s">
        <v>26</v>
      </c>
      <c r="B7" s="13" t="s">
        <v>17</v>
      </c>
      <c r="C7" s="14">
        <f t="shared" ref="C7:G7" si="0">C3+C4+C5+C6</f>
        <v>16379.7</v>
      </c>
      <c r="D7" s="14">
        <f t="shared" si="0"/>
        <v>16414.8</v>
      </c>
      <c r="E7" s="14">
        <f t="shared" si="0"/>
        <v>16442.5</v>
      </c>
      <c r="F7" s="14">
        <f t="shared" si="0"/>
        <v>16460.2</v>
      </c>
      <c r="G7" s="14">
        <f t="shared" si="0"/>
        <v>16530.599999999999</v>
      </c>
      <c r="H7" s="10">
        <f>G7-C7</f>
        <v>150.89999999999782</v>
      </c>
      <c r="I7" s="51">
        <f>ROUND(H7/C7,3)</f>
        <v>8.9999999999999993E-3</v>
      </c>
    </row>
    <row r="8" spans="1:9">
      <c r="A8" s="8" t="s">
        <v>0</v>
      </c>
      <c r="B8" s="9" t="s">
        <v>18</v>
      </c>
      <c r="C8" s="16">
        <v>0</v>
      </c>
      <c r="D8" s="16">
        <f t="shared" ref="D8:G8" si="1">ROUND(D7+D9+D10+D14+D18+D19-D20,1)</f>
        <v>0</v>
      </c>
      <c r="E8" s="16">
        <f t="shared" si="1"/>
        <v>0</v>
      </c>
      <c r="F8" s="16">
        <f t="shared" si="1"/>
        <v>0</v>
      </c>
      <c r="G8" s="16">
        <f t="shared" si="1"/>
        <v>0</v>
      </c>
    </row>
    <row r="9" spans="1:9">
      <c r="A9" s="17" t="s">
        <v>27</v>
      </c>
      <c r="B9" s="18" t="s">
        <v>19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0"/>
    </row>
    <row r="10" spans="1:9">
      <c r="A10" s="20" t="s">
        <v>55</v>
      </c>
      <c r="B10" s="21" t="s">
        <v>20</v>
      </c>
      <c r="C10" s="22">
        <f t="shared" ref="C10:G10" si="2">SUM(C11:C13)</f>
        <v>-146.30000000000001</v>
      </c>
      <c r="D10" s="22">
        <f t="shared" si="2"/>
        <v>-147.39080519078456</v>
      </c>
      <c r="E10" s="22">
        <f t="shared" si="2"/>
        <v>-147.88147880601636</v>
      </c>
      <c r="F10" s="22">
        <f t="shared" si="2"/>
        <v>-148.18343180000517</v>
      </c>
      <c r="G10" s="22">
        <f t="shared" si="2"/>
        <v>-148.99493047135007</v>
      </c>
      <c r="H10" s="10">
        <f>G10-C10</f>
        <v>-2.6949304713500624</v>
      </c>
      <c r="I10" s="51">
        <f>ROUND(H10/C10,3)</f>
        <v>1.7999999999999999E-2</v>
      </c>
    </row>
    <row r="11" spans="1:9">
      <c r="A11" s="23" t="s">
        <v>28</v>
      </c>
      <c r="B11" s="9" t="s">
        <v>29</v>
      </c>
      <c r="C11" s="16">
        <v>0</v>
      </c>
      <c r="D11" s="16">
        <v>0</v>
      </c>
      <c r="E11" s="16">
        <v>0</v>
      </c>
      <c r="F11" s="16">
        <v>0</v>
      </c>
      <c r="G11" s="16">
        <v>0</v>
      </c>
      <c r="H11" s="10"/>
    </row>
    <row r="12" spans="1:9">
      <c r="A12" s="23" t="s">
        <v>30</v>
      </c>
      <c r="B12" s="9" t="s">
        <v>31</v>
      </c>
      <c r="C12" s="16">
        <v>-146.30000000000001</v>
      </c>
      <c r="D12" s="16">
        <v>-147.39080519078456</v>
      </c>
      <c r="E12" s="16">
        <v>-147.88147880601636</v>
      </c>
      <c r="F12" s="16">
        <v>-148.18343180000517</v>
      </c>
      <c r="G12" s="16">
        <v>-148.99493047135007</v>
      </c>
      <c r="H12" s="10">
        <f>G12-C12</f>
        <v>-2.6949304713500624</v>
      </c>
      <c r="I12" s="51">
        <f>ROUND(H12/C12,3)</f>
        <v>1.7999999999999999E-2</v>
      </c>
    </row>
    <row r="13" spans="1:9">
      <c r="A13" s="23" t="s">
        <v>32</v>
      </c>
      <c r="B13" s="9" t="s">
        <v>33</v>
      </c>
      <c r="C13" s="16">
        <v>0</v>
      </c>
      <c r="D13" s="16">
        <v>0</v>
      </c>
      <c r="E13" s="16">
        <v>0</v>
      </c>
      <c r="F13" s="16">
        <v>0</v>
      </c>
      <c r="G13" s="16">
        <v>0</v>
      </c>
      <c r="H13" s="10"/>
    </row>
    <row r="14" spans="1:9">
      <c r="A14" s="20" t="s">
        <v>65</v>
      </c>
      <c r="B14" s="21" t="s">
        <v>21</v>
      </c>
      <c r="C14" s="22">
        <f t="shared" ref="C14:G14" si="3">SUM(C15:C17)</f>
        <v>0</v>
      </c>
      <c r="D14" s="22">
        <f t="shared" si="3"/>
        <v>0</v>
      </c>
      <c r="E14" s="22">
        <f t="shared" si="3"/>
        <v>0</v>
      </c>
      <c r="F14" s="22">
        <f t="shared" si="3"/>
        <v>0</v>
      </c>
      <c r="G14" s="22">
        <f t="shared" si="3"/>
        <v>0</v>
      </c>
    </row>
    <row r="15" spans="1:9">
      <c r="A15" s="23" t="s">
        <v>66</v>
      </c>
      <c r="B15" s="9" t="s">
        <v>34</v>
      </c>
      <c r="C15" s="16">
        <v>0</v>
      </c>
      <c r="D15" s="16">
        <v>0</v>
      </c>
      <c r="E15" s="16">
        <v>0</v>
      </c>
      <c r="F15" s="16">
        <v>0</v>
      </c>
      <c r="G15" s="16">
        <v>0</v>
      </c>
    </row>
    <row r="16" spans="1:9">
      <c r="A16" s="23" t="s">
        <v>35</v>
      </c>
      <c r="B16" s="9" t="s">
        <v>36</v>
      </c>
      <c r="C16" s="16">
        <v>0</v>
      </c>
      <c r="D16" s="16">
        <v>0</v>
      </c>
      <c r="E16" s="16">
        <v>0</v>
      </c>
      <c r="F16" s="16">
        <v>0</v>
      </c>
      <c r="G16" s="16">
        <v>0</v>
      </c>
    </row>
    <row r="17" spans="1:9">
      <c r="A17" s="23" t="s">
        <v>37</v>
      </c>
      <c r="B17" s="9" t="s">
        <v>38</v>
      </c>
      <c r="C17" s="16">
        <v>0</v>
      </c>
      <c r="D17" s="16">
        <v>0</v>
      </c>
      <c r="E17" s="16">
        <v>0</v>
      </c>
      <c r="F17" s="16">
        <v>0</v>
      </c>
      <c r="G17" s="16">
        <v>0</v>
      </c>
    </row>
    <row r="18" spans="1:9" s="15" customFormat="1">
      <c r="A18" s="12" t="s">
        <v>39</v>
      </c>
      <c r="B18" s="13" t="s">
        <v>22</v>
      </c>
      <c r="C18" s="14">
        <v>0</v>
      </c>
      <c r="D18" s="14">
        <v>0</v>
      </c>
      <c r="E18" s="14">
        <v>0</v>
      </c>
      <c r="F18" s="14">
        <v>0</v>
      </c>
      <c r="G18" s="14">
        <v>0</v>
      </c>
      <c r="H18" s="10"/>
      <c r="I18" s="51"/>
    </row>
    <row r="19" spans="1:9" s="15" customFormat="1">
      <c r="A19" s="24" t="s">
        <v>40</v>
      </c>
      <c r="B19" s="25" t="s">
        <v>41</v>
      </c>
      <c r="C19" s="26">
        <v>-1488.6</v>
      </c>
      <c r="D19" s="26">
        <v>-1491.7</v>
      </c>
      <c r="E19" s="26">
        <v>-1494.2</v>
      </c>
      <c r="F19" s="26">
        <v>-1495.8</v>
      </c>
      <c r="G19" s="26">
        <v>-1502.2</v>
      </c>
      <c r="H19" s="10">
        <f>G19-C19</f>
        <v>-13.600000000000136</v>
      </c>
      <c r="I19" s="51">
        <f>ROUND(H19/C19,3)</f>
        <v>8.9999999999999993E-3</v>
      </c>
    </row>
    <row r="20" spans="1:9" s="15" customFormat="1">
      <c r="A20" s="12" t="s">
        <v>42</v>
      </c>
      <c r="B20" s="13" t="s">
        <v>43</v>
      </c>
      <c r="C20" s="14">
        <f>C21+C22+C25+C26+C31+C32+C33</f>
        <v>14744.8</v>
      </c>
      <c r="D20" s="14">
        <f>D21+D22+D25+D26+D31+D32+D33</f>
        <v>14775.699999999999</v>
      </c>
      <c r="E20" s="14">
        <f>E21+E22+E25+E26+E31+E32+E33</f>
        <v>14800.400000000001</v>
      </c>
      <c r="F20" s="14">
        <f>F21+F22+F25+F26+F31+F32+F33</f>
        <v>14816.199999999997</v>
      </c>
      <c r="G20" s="14">
        <f>G21+G22+G25+G26+G31+G32+G33</f>
        <v>14879.4</v>
      </c>
      <c r="H20" s="10">
        <f>G20-C20</f>
        <v>134.60000000000036</v>
      </c>
      <c r="I20" s="51">
        <f>ROUND(H20/C20,3)</f>
        <v>8.9999999999999993E-3</v>
      </c>
    </row>
    <row r="21" spans="1:9" s="15" customFormat="1">
      <c r="A21" s="27" t="s">
        <v>48</v>
      </c>
      <c r="B21" s="9" t="s">
        <v>56</v>
      </c>
      <c r="C21" s="16">
        <v>0</v>
      </c>
      <c r="D21" s="16">
        <v>0</v>
      </c>
      <c r="E21" s="16">
        <v>0</v>
      </c>
      <c r="F21" s="16">
        <v>0</v>
      </c>
      <c r="G21" s="16">
        <v>0</v>
      </c>
      <c r="H21" s="10"/>
      <c r="I21" s="51"/>
    </row>
    <row r="22" spans="1:9" s="15" customFormat="1">
      <c r="A22" s="27" t="s">
        <v>49</v>
      </c>
      <c r="B22" s="9" t="s">
        <v>44</v>
      </c>
      <c r="C22" s="28">
        <f>SUM(C23:C24)</f>
        <v>9704.9</v>
      </c>
      <c r="D22" s="28">
        <f>SUM(D23:D24)</f>
        <v>9698.9</v>
      </c>
      <c r="E22" s="28">
        <f>SUM(E23:E24)</f>
        <v>9703.2000000000007</v>
      </c>
      <c r="F22" s="28">
        <f>SUM(F23:F24)</f>
        <v>9716.2999999999993</v>
      </c>
      <c r="G22" s="28">
        <f>SUM(G23:G24)</f>
        <v>9746.4</v>
      </c>
      <c r="H22" s="10">
        <f>G22-C22</f>
        <v>41.5</v>
      </c>
      <c r="I22" s="51">
        <f>ROUND(H22/C22,3)</f>
        <v>4.0000000000000001E-3</v>
      </c>
    </row>
    <row r="23" spans="1:9" s="15" customFormat="1">
      <c r="A23" s="23" t="s">
        <v>80</v>
      </c>
      <c r="B23" s="9" t="s">
        <v>64</v>
      </c>
      <c r="C23" s="16">
        <v>6274.7</v>
      </c>
      <c r="D23" s="16">
        <v>6268.9</v>
      </c>
      <c r="E23" s="16">
        <v>6270.6</v>
      </c>
      <c r="F23" s="16">
        <v>6277.4</v>
      </c>
      <c r="G23" s="16">
        <v>6303.8</v>
      </c>
      <c r="H23" s="10"/>
      <c r="I23" s="51"/>
    </row>
    <row r="24" spans="1:9" s="15" customFormat="1">
      <c r="A24" s="23" t="s">
        <v>81</v>
      </c>
      <c r="B24" s="9" t="s">
        <v>68</v>
      </c>
      <c r="C24" s="16">
        <v>3430.2</v>
      </c>
      <c r="D24" s="16">
        <v>3430</v>
      </c>
      <c r="E24" s="16">
        <v>3432.6</v>
      </c>
      <c r="F24" s="16">
        <v>3438.9</v>
      </c>
      <c r="G24" s="16">
        <v>3442.6</v>
      </c>
      <c r="H24" s="10"/>
      <c r="I24" s="51"/>
    </row>
    <row r="25" spans="1:9" s="15" customFormat="1">
      <c r="A25" s="27" t="s">
        <v>3</v>
      </c>
      <c r="B25" s="9" t="s">
        <v>57</v>
      </c>
      <c r="C25" s="16">
        <v>62.6</v>
      </c>
      <c r="D25" s="16">
        <v>62.8</v>
      </c>
      <c r="E25" s="16">
        <v>62.8</v>
      </c>
      <c r="F25" s="16">
        <v>63.4</v>
      </c>
      <c r="G25" s="16">
        <v>64.599999999999994</v>
      </c>
      <c r="H25" s="10">
        <f>G25-C25</f>
        <v>1.9999999999999929</v>
      </c>
      <c r="I25" s="51">
        <f>ROUND(H25/C25,3)</f>
        <v>3.2000000000000001E-2</v>
      </c>
    </row>
    <row r="26" spans="1:9" s="15" customFormat="1">
      <c r="A26" s="27" t="s">
        <v>45</v>
      </c>
      <c r="B26" s="9" t="s">
        <v>46</v>
      </c>
      <c r="C26" s="28">
        <f>SUM(C27:C30)</f>
        <v>32.799999999999997</v>
      </c>
      <c r="D26" s="28">
        <f>SUM(D27:D30)</f>
        <v>32.6</v>
      </c>
      <c r="E26" s="28">
        <f>SUM(E27:E30)</f>
        <v>32.4</v>
      </c>
      <c r="F26" s="28">
        <f>SUM(F27:F30)</f>
        <v>32.4</v>
      </c>
      <c r="G26" s="28">
        <f>SUM(G27:G30)</f>
        <v>32.799999999999997</v>
      </c>
      <c r="H26" s="10"/>
      <c r="I26" s="51"/>
    </row>
    <row r="27" spans="1:9" s="15" customFormat="1">
      <c r="A27" s="23" t="s">
        <v>51</v>
      </c>
      <c r="B27" s="9" t="s">
        <v>58</v>
      </c>
      <c r="C27" s="16">
        <v>0</v>
      </c>
      <c r="D27" s="16">
        <v>0</v>
      </c>
      <c r="E27" s="16">
        <v>0</v>
      </c>
      <c r="F27" s="16">
        <v>0</v>
      </c>
      <c r="G27" s="16">
        <v>0</v>
      </c>
      <c r="H27" s="10"/>
      <c r="I27" s="51"/>
    </row>
    <row r="28" spans="1:9" s="15" customFormat="1">
      <c r="A28" s="23" t="s">
        <v>50</v>
      </c>
      <c r="B28" s="9" t="s">
        <v>59</v>
      </c>
      <c r="C28" s="16">
        <v>0</v>
      </c>
      <c r="D28" s="16">
        <v>0</v>
      </c>
      <c r="E28" s="16">
        <v>0</v>
      </c>
      <c r="F28" s="16">
        <v>0</v>
      </c>
      <c r="G28" s="16">
        <v>0</v>
      </c>
      <c r="H28" s="10"/>
      <c r="I28" s="51"/>
    </row>
    <row r="29" spans="1:9" s="15" customFormat="1">
      <c r="A29" s="23" t="s">
        <v>52</v>
      </c>
      <c r="B29" s="9" t="s">
        <v>60</v>
      </c>
      <c r="C29" s="16">
        <v>0</v>
      </c>
      <c r="D29" s="16">
        <v>0</v>
      </c>
      <c r="E29" s="16">
        <v>0</v>
      </c>
      <c r="F29" s="16">
        <v>0</v>
      </c>
      <c r="G29" s="16">
        <v>0</v>
      </c>
      <c r="H29" s="10"/>
      <c r="I29" s="51"/>
    </row>
    <row r="30" spans="1:9" s="15" customFormat="1">
      <c r="A30" s="23" t="s">
        <v>53</v>
      </c>
      <c r="B30" s="9" t="s">
        <v>61</v>
      </c>
      <c r="C30" s="16">
        <v>32.799999999999997</v>
      </c>
      <c r="D30" s="16">
        <v>32.6</v>
      </c>
      <c r="E30" s="16">
        <v>32.4</v>
      </c>
      <c r="F30" s="16">
        <v>32.4</v>
      </c>
      <c r="G30" s="16">
        <v>32.799999999999997</v>
      </c>
      <c r="H30" s="10"/>
      <c r="I30" s="51"/>
    </row>
    <row r="31" spans="1:9" s="15" customFormat="1">
      <c r="A31" s="27" t="s">
        <v>54</v>
      </c>
      <c r="B31" s="9" t="s">
        <v>62</v>
      </c>
      <c r="C31" s="16">
        <v>525.1</v>
      </c>
      <c r="D31" s="16">
        <v>529</v>
      </c>
      <c r="E31" s="16">
        <v>531.20000000000005</v>
      </c>
      <c r="F31" s="16">
        <v>531.4</v>
      </c>
      <c r="G31" s="16">
        <v>534.70000000000005</v>
      </c>
      <c r="H31" s="10">
        <f>G31-C31</f>
        <v>9.6000000000000227</v>
      </c>
      <c r="I31" s="51">
        <f>ROUND(H31/C31,3)</f>
        <v>1.7999999999999999E-2</v>
      </c>
    </row>
    <row r="32" spans="1:9" s="15" customFormat="1">
      <c r="A32" s="27" t="s">
        <v>1</v>
      </c>
      <c r="B32" s="9" t="s">
        <v>47</v>
      </c>
      <c r="C32" s="16">
        <v>4419.3999999999996</v>
      </c>
      <c r="D32" s="16">
        <v>4452.3999999999996</v>
      </c>
      <c r="E32" s="16">
        <v>4470.8</v>
      </c>
      <c r="F32" s="16">
        <v>4472.7</v>
      </c>
      <c r="G32" s="16">
        <v>4500.8999999999996</v>
      </c>
      <c r="H32" s="10">
        <f>G32-C32</f>
        <v>81.5</v>
      </c>
      <c r="I32" s="51">
        <f>ROUND(H32/C32,3)</f>
        <v>1.7999999999999999E-2</v>
      </c>
    </row>
    <row r="33" spans="1:9" s="32" customFormat="1" ht="25.5">
      <c r="A33" s="29" t="s">
        <v>67</v>
      </c>
      <c r="B33" s="30" t="s">
        <v>63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I33" s="54"/>
    </row>
    <row r="35" spans="1:9">
      <c r="C35" s="52"/>
      <c r="D35" s="62"/>
      <c r="E35" s="62"/>
      <c r="F35" s="62"/>
      <c r="G35" s="62"/>
    </row>
    <row r="36" spans="1:9">
      <c r="C36" s="16"/>
      <c r="D36" s="16"/>
      <c r="E36" s="16"/>
      <c r="F36" s="16"/>
      <c r="G36" s="16"/>
    </row>
    <row r="37" spans="1:9">
      <c r="C37" s="16"/>
      <c r="D37" s="16"/>
      <c r="E37" s="16"/>
      <c r="F37" s="16"/>
      <c r="G37" s="16"/>
    </row>
    <row r="38" spans="1:9">
      <c r="D38" s="16"/>
      <c r="E38" s="16"/>
      <c r="F38" s="16"/>
      <c r="G38" s="16"/>
    </row>
    <row r="39" spans="1:9">
      <c r="C39" s="52"/>
      <c r="D39" s="16"/>
      <c r="E39" s="16"/>
      <c r="F39" s="16"/>
      <c r="G39" s="16"/>
    </row>
    <row r="40" spans="1:9">
      <c r="D40" s="16"/>
      <c r="E40" s="16"/>
      <c r="F40" s="16"/>
      <c r="G40" s="16"/>
    </row>
    <row r="41" spans="1:9">
      <c r="D41" s="16"/>
      <c r="E41" s="16"/>
      <c r="F41" s="16"/>
      <c r="G41" s="16"/>
    </row>
    <row r="42" spans="1:9">
      <c r="D42" s="16"/>
      <c r="E42" s="16"/>
      <c r="F42" s="16"/>
      <c r="G42" s="16"/>
    </row>
    <row r="43" spans="1:9">
      <c r="D43" s="16"/>
      <c r="E43" s="16"/>
      <c r="F43" s="16"/>
      <c r="G43" s="16"/>
    </row>
    <row r="44" spans="1:9">
      <c r="D44" s="16"/>
      <c r="E44" s="16"/>
      <c r="F44" s="16"/>
      <c r="G44" s="16"/>
    </row>
    <row r="45" spans="1:9">
      <c r="D45" s="16"/>
      <c r="E45" s="16"/>
      <c r="F45" s="16"/>
      <c r="G45" s="16"/>
    </row>
  </sheetData>
  <phoneticPr fontId="6" type="noConversion"/>
  <pageMargins left="0.98425196850393704" right="0.23622047244094491" top="0.74803149606299213" bottom="0.74803149606299213" header="0.31496062992125984" footer="0.31496062992125984"/>
  <pageSetup paperSize="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39"/>
  <sheetViews>
    <sheetView tabSelected="1"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I35" sqref="A1:I35"/>
    </sheetView>
  </sheetViews>
  <sheetFormatPr defaultRowHeight="12.75"/>
  <cols>
    <col min="1" max="1" width="50.7109375" style="8" customWidth="1"/>
    <col min="2" max="2" width="8.7109375" style="9" customWidth="1"/>
    <col min="3" max="9" width="14.7109375" style="11" customWidth="1"/>
    <col min="10" max="16384" width="9.140625" style="11"/>
  </cols>
  <sheetData>
    <row r="1" spans="1:9" s="4" customFormat="1" ht="50.1" customHeight="1">
      <c r="A1" s="1" t="s">
        <v>77</v>
      </c>
      <c r="B1" s="2" t="s">
        <v>4</v>
      </c>
      <c r="C1" s="3" t="s">
        <v>91</v>
      </c>
      <c r="D1" s="3" t="s">
        <v>71</v>
      </c>
      <c r="E1" s="3" t="s">
        <v>72</v>
      </c>
      <c r="F1" s="3" t="s">
        <v>92</v>
      </c>
      <c r="G1" s="3" t="s">
        <v>76</v>
      </c>
      <c r="H1" s="50" t="s">
        <v>93</v>
      </c>
      <c r="I1" s="50" t="s">
        <v>94</v>
      </c>
    </row>
    <row r="2" spans="1:9" s="7" customFormat="1">
      <c r="A2" s="5"/>
      <c r="B2" s="6"/>
      <c r="C2" s="7" t="s">
        <v>13</v>
      </c>
      <c r="D2" s="7" t="s">
        <v>14</v>
      </c>
      <c r="E2" s="7" t="s">
        <v>15</v>
      </c>
      <c r="F2" s="7" t="s">
        <v>16</v>
      </c>
      <c r="G2" s="7" t="s">
        <v>17</v>
      </c>
      <c r="H2" s="7" t="s">
        <v>18</v>
      </c>
      <c r="I2" s="7" t="s">
        <v>19</v>
      </c>
    </row>
    <row r="3" spans="1:9">
      <c r="A3" s="8" t="s">
        <v>23</v>
      </c>
      <c r="B3" s="9" t="s">
        <v>13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I3" s="55"/>
    </row>
    <row r="4" spans="1:9">
      <c r="A4" s="8" t="s">
        <v>24</v>
      </c>
      <c r="B4" s="9" t="s">
        <v>14</v>
      </c>
      <c r="C4" s="10">
        <v>58.5</v>
      </c>
      <c r="D4" s="10">
        <v>58.5</v>
      </c>
      <c r="E4" s="10">
        <v>58.2</v>
      </c>
      <c r="F4" s="10">
        <v>54</v>
      </c>
      <c r="G4" s="10">
        <v>54</v>
      </c>
      <c r="H4" s="11">
        <f>G4-C4</f>
        <v>-4.5</v>
      </c>
      <c r="I4" s="55">
        <f>ROUND(H4/C4,3)</f>
        <v>-7.6999999999999999E-2</v>
      </c>
    </row>
    <row r="5" spans="1:9">
      <c r="A5" s="8" t="s">
        <v>25</v>
      </c>
      <c r="B5" s="9" t="s">
        <v>15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I5" s="55"/>
    </row>
    <row r="6" spans="1:9">
      <c r="A6" s="8" t="s">
        <v>2</v>
      </c>
      <c r="B6" s="9" t="s">
        <v>16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I6" s="55"/>
    </row>
    <row r="7" spans="1:9" s="15" customFormat="1">
      <c r="A7" s="12" t="s">
        <v>26</v>
      </c>
      <c r="B7" s="13" t="s">
        <v>17</v>
      </c>
      <c r="C7" s="14">
        <f t="shared" ref="C7:G7" si="0">C3+C4+C5+C6</f>
        <v>58.5</v>
      </c>
      <c r="D7" s="14">
        <f t="shared" si="0"/>
        <v>58.5</v>
      </c>
      <c r="E7" s="14">
        <f t="shared" si="0"/>
        <v>58.2</v>
      </c>
      <c r="F7" s="14">
        <f t="shared" si="0"/>
        <v>54</v>
      </c>
      <c r="G7" s="14">
        <f t="shared" si="0"/>
        <v>54</v>
      </c>
      <c r="I7" s="56"/>
    </row>
    <row r="8" spans="1:9">
      <c r="A8" s="8" t="s">
        <v>0</v>
      </c>
      <c r="B8" s="9" t="s">
        <v>18</v>
      </c>
      <c r="C8" s="16">
        <f t="shared" ref="C8:G8" si="1">ROUND(C7+C9+C10+C14+C18+C19-C20,1)</f>
        <v>0</v>
      </c>
      <c r="D8" s="16">
        <f t="shared" si="1"/>
        <v>0</v>
      </c>
      <c r="E8" s="16">
        <f t="shared" si="1"/>
        <v>0</v>
      </c>
      <c r="F8" s="16">
        <f t="shared" si="1"/>
        <v>0</v>
      </c>
      <c r="G8" s="16">
        <f t="shared" si="1"/>
        <v>0</v>
      </c>
      <c r="I8" s="55"/>
    </row>
    <row r="9" spans="1:9">
      <c r="A9" s="17" t="s">
        <v>27</v>
      </c>
      <c r="B9" s="18" t="s">
        <v>19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I9" s="55"/>
    </row>
    <row r="10" spans="1:9">
      <c r="A10" s="20" t="s">
        <v>55</v>
      </c>
      <c r="B10" s="21" t="s">
        <v>20</v>
      </c>
      <c r="C10" s="22">
        <f t="shared" ref="C10:G10" si="2">SUM(C11:C13)</f>
        <v>15504.4</v>
      </c>
      <c r="D10" s="22">
        <f t="shared" si="2"/>
        <v>15620</v>
      </c>
      <c r="E10" s="22">
        <f t="shared" si="2"/>
        <v>15672</v>
      </c>
      <c r="F10" s="22">
        <f t="shared" si="2"/>
        <v>15704</v>
      </c>
      <c r="G10" s="22">
        <f t="shared" si="2"/>
        <v>15790</v>
      </c>
      <c r="H10" s="10">
        <f>G10-C10</f>
        <v>285.60000000000036</v>
      </c>
      <c r="I10" s="51">
        <f>ROUND(H10/C10,3)</f>
        <v>1.7999999999999999E-2</v>
      </c>
    </row>
    <row r="11" spans="1:9">
      <c r="A11" s="23" t="s">
        <v>28</v>
      </c>
      <c r="B11" s="9" t="s">
        <v>29</v>
      </c>
      <c r="C11" s="16">
        <v>0</v>
      </c>
      <c r="D11" s="16">
        <v>0</v>
      </c>
      <c r="E11" s="16">
        <v>0</v>
      </c>
      <c r="F11" s="16">
        <v>0</v>
      </c>
      <c r="G11" s="16">
        <v>0</v>
      </c>
      <c r="H11" s="10">
        <f>G11-C11</f>
        <v>0</v>
      </c>
      <c r="I11" s="51"/>
    </row>
    <row r="12" spans="1:9">
      <c r="A12" s="23" t="s">
        <v>30</v>
      </c>
      <c r="B12" s="9" t="s">
        <v>31</v>
      </c>
      <c r="C12" s="16">
        <v>15504.4</v>
      </c>
      <c r="D12" s="16">
        <v>15620</v>
      </c>
      <c r="E12" s="16">
        <v>15672</v>
      </c>
      <c r="F12" s="16">
        <v>15704</v>
      </c>
      <c r="G12" s="16">
        <v>15790</v>
      </c>
      <c r="H12" s="10">
        <f>G12-C12</f>
        <v>285.60000000000036</v>
      </c>
      <c r="I12" s="51">
        <f>ROUND(H12/C12,3)</f>
        <v>1.7999999999999999E-2</v>
      </c>
    </row>
    <row r="13" spans="1:9">
      <c r="A13" s="23" t="s">
        <v>32</v>
      </c>
      <c r="B13" s="9" t="s">
        <v>33</v>
      </c>
      <c r="C13" s="16">
        <v>0</v>
      </c>
      <c r="D13" s="16">
        <v>0</v>
      </c>
      <c r="E13" s="16">
        <v>0</v>
      </c>
      <c r="F13" s="16">
        <v>0</v>
      </c>
      <c r="G13" s="16">
        <v>0</v>
      </c>
      <c r="H13" s="10">
        <f>G13-C13</f>
        <v>0</v>
      </c>
      <c r="I13" s="51"/>
    </row>
    <row r="14" spans="1:9">
      <c r="A14" s="20" t="s">
        <v>65</v>
      </c>
      <c r="B14" s="21" t="s">
        <v>21</v>
      </c>
      <c r="C14" s="22">
        <f t="shared" ref="C14:G14" si="3">SUM(C15:C17)</f>
        <v>0</v>
      </c>
      <c r="D14" s="22">
        <f t="shared" si="3"/>
        <v>0</v>
      </c>
      <c r="E14" s="22">
        <f t="shared" si="3"/>
        <v>0</v>
      </c>
      <c r="F14" s="22">
        <f t="shared" si="3"/>
        <v>0</v>
      </c>
      <c r="G14" s="22">
        <f t="shared" si="3"/>
        <v>0</v>
      </c>
      <c r="I14" s="55"/>
    </row>
    <row r="15" spans="1:9">
      <c r="A15" s="23" t="s">
        <v>66</v>
      </c>
      <c r="B15" s="9" t="s">
        <v>34</v>
      </c>
      <c r="C15" s="16">
        <v>0</v>
      </c>
      <c r="D15" s="16">
        <v>0</v>
      </c>
      <c r="E15" s="16">
        <v>0</v>
      </c>
      <c r="F15" s="16">
        <v>0</v>
      </c>
      <c r="G15" s="16">
        <v>0</v>
      </c>
      <c r="I15" s="55"/>
    </row>
    <row r="16" spans="1:9">
      <c r="A16" s="23" t="s">
        <v>35</v>
      </c>
      <c r="B16" s="9" t="s">
        <v>36</v>
      </c>
      <c r="C16" s="16">
        <v>0</v>
      </c>
      <c r="D16" s="16">
        <v>0</v>
      </c>
      <c r="E16" s="16">
        <v>0</v>
      </c>
      <c r="F16" s="16">
        <v>0</v>
      </c>
      <c r="G16" s="16">
        <v>0</v>
      </c>
      <c r="I16" s="55"/>
    </row>
    <row r="17" spans="1:10">
      <c r="A17" s="23" t="s">
        <v>37</v>
      </c>
      <c r="B17" s="9" t="s">
        <v>38</v>
      </c>
      <c r="C17" s="16">
        <v>0</v>
      </c>
      <c r="D17" s="16">
        <v>0</v>
      </c>
      <c r="E17" s="16">
        <v>0</v>
      </c>
      <c r="F17" s="16">
        <v>0</v>
      </c>
      <c r="G17" s="16">
        <v>0</v>
      </c>
      <c r="I17" s="55"/>
    </row>
    <row r="18" spans="1:10" s="15" customFormat="1">
      <c r="A18" s="12" t="s">
        <v>39</v>
      </c>
      <c r="B18" s="13" t="s">
        <v>22</v>
      </c>
      <c r="C18" s="14">
        <v>-685.4</v>
      </c>
      <c r="D18" s="14">
        <v>-690.5</v>
      </c>
      <c r="E18" s="14">
        <v>-690.5</v>
      </c>
      <c r="F18" s="14">
        <v>-698</v>
      </c>
      <c r="G18" s="14">
        <v>-698</v>
      </c>
      <c r="H18" s="10">
        <f>G18-C18</f>
        <v>-12.600000000000023</v>
      </c>
      <c r="I18" s="51">
        <f>ROUND(H18/C18,3)</f>
        <v>1.7999999999999999E-2</v>
      </c>
      <c r="J18" s="57"/>
    </row>
    <row r="19" spans="1:10" s="15" customFormat="1">
      <c r="A19" s="24" t="s">
        <v>40</v>
      </c>
      <c r="B19" s="25" t="s">
        <v>41</v>
      </c>
      <c r="C19" s="26">
        <v>-1228.4000000000001</v>
      </c>
      <c r="D19" s="26">
        <v>-1237.5999999999999</v>
      </c>
      <c r="E19" s="26">
        <v>-1238.2</v>
      </c>
      <c r="F19" s="26">
        <v>-1252</v>
      </c>
      <c r="G19" s="26">
        <v>-1252</v>
      </c>
      <c r="H19" s="10">
        <f>G19-C19</f>
        <v>-23.599999999999909</v>
      </c>
      <c r="I19" s="51">
        <f>ROUND(H19/C19,3)</f>
        <v>1.9E-2</v>
      </c>
    </row>
    <row r="20" spans="1:10" s="15" customFormat="1">
      <c r="A20" s="12" t="s">
        <v>42</v>
      </c>
      <c r="B20" s="13" t="s">
        <v>43</v>
      </c>
      <c r="C20" s="14">
        <f>C21+C22+C25+C26+C31+C32+C33</f>
        <v>13649.099999999999</v>
      </c>
      <c r="D20" s="14">
        <f>D21+D22+D25+D26+D31+D32+D33</f>
        <v>13750.4</v>
      </c>
      <c r="E20" s="14">
        <f>E21+E22+E25+E26+E31+E32+E33</f>
        <v>13801.5</v>
      </c>
      <c r="F20" s="14">
        <f>F21+F22+F25+F26+F31+F32+F33</f>
        <v>13808</v>
      </c>
      <c r="G20" s="14">
        <f>G21+G22+G25+G26+G31+G32+G33</f>
        <v>13894</v>
      </c>
      <c r="H20" s="10">
        <f>G20-C20</f>
        <v>244.90000000000146</v>
      </c>
      <c r="I20" s="51">
        <f>ROUND(H20/C20,3)</f>
        <v>1.7999999999999999E-2</v>
      </c>
    </row>
    <row r="21" spans="1:10" s="15" customFormat="1">
      <c r="A21" s="27" t="s">
        <v>48</v>
      </c>
      <c r="B21" s="9" t="s">
        <v>56</v>
      </c>
      <c r="C21" s="28">
        <v>0</v>
      </c>
      <c r="D21" s="28">
        <v>0</v>
      </c>
      <c r="E21" s="28">
        <v>0</v>
      </c>
      <c r="F21" s="28">
        <v>0</v>
      </c>
      <c r="G21" s="28">
        <v>0</v>
      </c>
      <c r="H21" s="10">
        <f>G21-C21</f>
        <v>0</v>
      </c>
      <c r="I21" s="51"/>
    </row>
    <row r="22" spans="1:10" s="15" customFormat="1">
      <c r="A22" s="27" t="s">
        <v>49</v>
      </c>
      <c r="B22" s="9" t="s">
        <v>44</v>
      </c>
      <c r="C22" s="28">
        <f>SUM(C23:C24)</f>
        <v>294.10000000000002</v>
      </c>
      <c r="D22" s="28">
        <f>SUM(D23:D24)</f>
        <v>291.10000000000002</v>
      </c>
      <c r="E22" s="28">
        <f>SUM(E23:E24)</f>
        <v>292.2</v>
      </c>
      <c r="F22" s="28">
        <f>SUM(F23:F24)</f>
        <v>293.5</v>
      </c>
      <c r="G22" s="28">
        <f>SUM(G23:G24)</f>
        <v>294.3</v>
      </c>
      <c r="H22" s="10">
        <f>G22-C22</f>
        <v>0.19999999999998863</v>
      </c>
      <c r="I22" s="51">
        <f>ROUND(H22/C22,3)</f>
        <v>1E-3</v>
      </c>
    </row>
    <row r="23" spans="1:10" s="15" customFormat="1">
      <c r="A23" s="23" t="s">
        <v>80</v>
      </c>
      <c r="B23" s="9" t="s">
        <v>64</v>
      </c>
      <c r="C23" s="28">
        <v>133.1</v>
      </c>
      <c r="D23" s="28">
        <v>131.9</v>
      </c>
      <c r="E23" s="28">
        <v>132.5</v>
      </c>
      <c r="F23" s="28">
        <v>133.19999999999999</v>
      </c>
      <c r="G23" s="28">
        <v>133.5</v>
      </c>
      <c r="H23" s="10"/>
      <c r="I23" s="51"/>
    </row>
    <row r="24" spans="1:10" s="15" customFormat="1">
      <c r="A24" s="23" t="s">
        <v>81</v>
      </c>
      <c r="B24" s="9" t="s">
        <v>68</v>
      </c>
      <c r="C24" s="28">
        <v>161</v>
      </c>
      <c r="D24" s="28">
        <v>159.19999999999999</v>
      </c>
      <c r="E24" s="28">
        <v>159.69999999999999</v>
      </c>
      <c r="F24" s="28">
        <v>160.30000000000001</v>
      </c>
      <c r="G24" s="28">
        <v>160.80000000000001</v>
      </c>
      <c r="H24" s="10"/>
      <c r="I24" s="51"/>
    </row>
    <row r="25" spans="1:10" s="15" customFormat="1">
      <c r="A25" s="27" t="s">
        <v>3</v>
      </c>
      <c r="B25" s="9" t="s">
        <v>57</v>
      </c>
      <c r="C25" s="28">
        <v>27.1</v>
      </c>
      <c r="D25" s="28">
        <v>27</v>
      </c>
      <c r="E25" s="28">
        <v>27.1</v>
      </c>
      <c r="F25" s="28">
        <v>27.2</v>
      </c>
      <c r="G25" s="28">
        <v>27.3</v>
      </c>
      <c r="H25" s="10">
        <f>G25-C25</f>
        <v>0.19999999999999929</v>
      </c>
      <c r="I25" s="51">
        <f>ROUND(H25/C25,3)</f>
        <v>7.0000000000000001E-3</v>
      </c>
    </row>
    <row r="26" spans="1:10" s="15" customFormat="1">
      <c r="A26" s="27" t="s">
        <v>45</v>
      </c>
      <c r="B26" s="9" t="s">
        <v>46</v>
      </c>
      <c r="C26" s="28">
        <f>SUM(C27:C30)</f>
        <v>52.199999999999996</v>
      </c>
      <c r="D26" s="28">
        <f>SUM(D27:D30)</f>
        <v>51.2</v>
      </c>
      <c r="E26" s="28">
        <f>SUM(E27:E30)</f>
        <v>51.400000000000006</v>
      </c>
      <c r="F26" s="28">
        <f>SUM(F27:F30)</f>
        <v>51.8</v>
      </c>
      <c r="G26" s="28">
        <f>SUM(G27:G30)</f>
        <v>52.2</v>
      </c>
      <c r="H26" s="10">
        <f>G26-C26</f>
        <v>0</v>
      </c>
      <c r="I26" s="51">
        <f>ROUND(H26/C26,3)</f>
        <v>0</v>
      </c>
    </row>
    <row r="27" spans="1:10" s="15" customFormat="1">
      <c r="A27" s="23" t="s">
        <v>51</v>
      </c>
      <c r="B27" s="9" t="s">
        <v>58</v>
      </c>
      <c r="C27" s="28">
        <v>0</v>
      </c>
      <c r="D27" s="28">
        <v>0</v>
      </c>
      <c r="E27" s="28">
        <v>0</v>
      </c>
      <c r="F27" s="28">
        <v>0</v>
      </c>
      <c r="G27" s="28">
        <v>0</v>
      </c>
      <c r="H27" s="10"/>
      <c r="I27" s="51"/>
    </row>
    <row r="28" spans="1:10" s="15" customFormat="1">
      <c r="A28" s="23" t="s">
        <v>50</v>
      </c>
      <c r="B28" s="9" t="s">
        <v>59</v>
      </c>
      <c r="C28" s="28">
        <v>0</v>
      </c>
      <c r="D28" s="28">
        <v>0</v>
      </c>
      <c r="E28" s="28">
        <v>0</v>
      </c>
      <c r="F28" s="28">
        <v>0</v>
      </c>
      <c r="G28" s="28">
        <v>0</v>
      </c>
      <c r="H28" s="10"/>
      <c r="I28" s="51"/>
    </row>
    <row r="29" spans="1:10" s="15" customFormat="1">
      <c r="A29" s="23" t="s">
        <v>52</v>
      </c>
      <c r="B29" s="9" t="s">
        <v>60</v>
      </c>
      <c r="C29" s="28">
        <v>32.299999999999997</v>
      </c>
      <c r="D29" s="28">
        <v>32</v>
      </c>
      <c r="E29" s="28">
        <v>32.1</v>
      </c>
      <c r="F29" s="28">
        <v>32.299999999999997</v>
      </c>
      <c r="G29" s="28">
        <v>32.5</v>
      </c>
      <c r="H29" s="10"/>
      <c r="I29" s="51"/>
    </row>
    <row r="30" spans="1:10" s="15" customFormat="1">
      <c r="A30" s="23" t="s">
        <v>53</v>
      </c>
      <c r="B30" s="9" t="s">
        <v>61</v>
      </c>
      <c r="C30" s="28">
        <v>19.899999999999999</v>
      </c>
      <c r="D30" s="28">
        <v>19.2</v>
      </c>
      <c r="E30" s="28">
        <v>19.3</v>
      </c>
      <c r="F30" s="28">
        <v>19.5</v>
      </c>
      <c r="G30" s="28">
        <v>19.7</v>
      </c>
      <c r="H30" s="10"/>
      <c r="I30" s="51"/>
    </row>
    <row r="31" spans="1:10" s="15" customFormat="1">
      <c r="A31" s="27" t="s">
        <v>54</v>
      </c>
      <c r="B31" s="9" t="s">
        <v>62</v>
      </c>
      <c r="C31" s="28">
        <v>1385.4</v>
      </c>
      <c r="D31" s="28">
        <v>1402.1</v>
      </c>
      <c r="E31" s="28">
        <v>1402.2</v>
      </c>
      <c r="F31" s="28">
        <v>1401.9</v>
      </c>
      <c r="G31" s="28">
        <v>1410.8</v>
      </c>
      <c r="H31" s="10">
        <f>G31-C31</f>
        <v>25.399999999999864</v>
      </c>
      <c r="I31" s="51">
        <f>ROUND(H31/C31,3)</f>
        <v>1.7999999999999999E-2</v>
      </c>
    </row>
    <row r="32" spans="1:10" s="15" customFormat="1">
      <c r="A32" s="27" t="s">
        <v>1</v>
      </c>
      <c r="B32" s="9" t="s">
        <v>47</v>
      </c>
      <c r="C32" s="28">
        <v>11890.3</v>
      </c>
      <c r="D32" s="28">
        <v>11979</v>
      </c>
      <c r="E32" s="28">
        <v>12028.6</v>
      </c>
      <c r="F32" s="28">
        <v>12033.6</v>
      </c>
      <c r="G32" s="28">
        <v>12109.4</v>
      </c>
      <c r="H32" s="10">
        <f>G32-C32</f>
        <v>219.10000000000036</v>
      </c>
      <c r="I32" s="51">
        <f>ROUND(H32/C32,3)</f>
        <v>1.7999999999999999E-2</v>
      </c>
    </row>
    <row r="33" spans="1:7" s="32" customFormat="1" ht="25.5">
      <c r="A33" s="29" t="s">
        <v>67</v>
      </c>
      <c r="B33" s="30" t="s">
        <v>63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</row>
    <row r="35" spans="1:7" s="47" customFormat="1">
      <c r="A35" s="45"/>
      <c r="B35" s="46"/>
      <c r="C35" s="60"/>
      <c r="D35" s="52"/>
      <c r="E35" s="52"/>
      <c r="F35" s="52"/>
      <c r="G35" s="52"/>
    </row>
    <row r="36" spans="1:7" s="47" customFormat="1">
      <c r="A36" s="45"/>
      <c r="B36" s="46"/>
      <c r="C36" s="28"/>
      <c r="D36" s="52"/>
      <c r="E36" s="52"/>
      <c r="F36" s="52"/>
      <c r="G36" s="52"/>
    </row>
    <row r="37" spans="1:7">
      <c r="C37" s="28"/>
      <c r="D37" s="47"/>
      <c r="E37" s="47"/>
      <c r="F37" s="47"/>
      <c r="G37" s="47"/>
    </row>
    <row r="38" spans="1:7">
      <c r="C38" s="28"/>
      <c r="D38" s="47"/>
      <c r="E38" s="47"/>
      <c r="F38" s="47"/>
      <c r="G38" s="47"/>
    </row>
    <row r="39" spans="1:7">
      <c r="D39" s="61"/>
      <c r="E39" s="61"/>
      <c r="F39" s="61"/>
      <c r="G39" s="61"/>
    </row>
  </sheetData>
  <phoneticPr fontId="6" type="noConversion"/>
  <pageMargins left="0.98425196850393704" right="0.23622047244094491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ТЭБ 2025-2030</vt:lpstr>
      <vt:lpstr>ТЭБ 2025</vt:lpstr>
      <vt:lpstr>ТЭБ 2026</vt:lpstr>
      <vt:lpstr>ТЭБ 2027</vt:lpstr>
      <vt:lpstr>ТЭБ 2030</vt:lpstr>
      <vt:lpstr>Нефтепродукты</vt:lpstr>
      <vt:lpstr>Газ</vt:lpstr>
      <vt:lpstr>ПТТ</vt:lpstr>
      <vt:lpstr>Электроэнергия</vt:lpstr>
      <vt:lpstr>Тепло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2014-12-05T01:22:22Z</dcterms:created>
  <dcterms:modified xsi:type="dcterms:W3CDTF">2025-10-22T15:01:50Z</dcterms:modified>
</cp:coreProperties>
</file>